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WC2026\"/>
    </mc:Choice>
  </mc:AlternateContent>
  <xr:revisionPtr revIDLastSave="0" documentId="13_ncr:1000001_{23A2742D-F281-7345-8728-41589C916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/>
  <c r="AC57" i="1"/>
  <c r="B100" i="5"/>
  <c r="E60" i="5"/>
  <c r="C62" i="5"/>
  <c r="AA57" i="1"/>
  <c r="E59" i="5"/>
  <c r="D61" i="5"/>
  <c r="AC53" i="1"/>
  <c r="E58" i="5"/>
  <c r="C61" i="5"/>
  <c r="AA53" i="1"/>
  <c r="E57" i="5"/>
  <c r="D60" i="5"/>
  <c r="X53" i="1"/>
  <c r="B98" i="5"/>
  <c r="E56" i="5"/>
  <c r="C60" i="5"/>
  <c r="V53" i="1"/>
  <c r="E55" i="5"/>
  <c r="D59" i="5"/>
  <c r="AM49" i="1"/>
  <c r="E54" i="5"/>
  <c r="C59" i="5"/>
  <c r="AK49" i="1"/>
  <c r="A97" i="5"/>
  <c r="E53" i="5"/>
  <c r="C58" i="5"/>
  <c r="AF49" i="1"/>
  <c r="E52" i="5"/>
  <c r="D58" i="5"/>
  <c r="AH49" i="1"/>
  <c r="B96" i="5"/>
  <c r="E51" i="5"/>
  <c r="C57" i="5"/>
  <c r="AA49" i="1"/>
  <c r="E50" i="5"/>
  <c r="D56" i="5"/>
  <c r="X49" i="1"/>
  <c r="B94" i="5"/>
  <c r="E49" i="5"/>
  <c r="D57" i="5"/>
  <c r="AC49" i="1"/>
  <c r="E48" i="5"/>
  <c r="C56" i="5"/>
  <c r="V49" i="1"/>
  <c r="E47" i="5"/>
  <c r="D54" i="5"/>
  <c r="AH45" i="1"/>
  <c r="E46" i="5"/>
  <c r="D55" i="5"/>
  <c r="AM45" i="1"/>
  <c r="E45" i="5"/>
  <c r="C54" i="5"/>
  <c r="AF45" i="1"/>
  <c r="E44" i="5"/>
  <c r="C55" i="5"/>
  <c r="AK45" i="1"/>
  <c r="E43" i="5"/>
  <c r="D52" i="5"/>
  <c r="X45" i="1"/>
  <c r="E42" i="5"/>
  <c r="C52" i="5"/>
  <c r="V45" i="1"/>
  <c r="E41" i="5"/>
  <c r="D53" i="5"/>
  <c r="AC45" i="1"/>
  <c r="AP91" i="1"/>
  <c r="E40" i="5"/>
  <c r="C53" i="5"/>
  <c r="AA45" i="1"/>
  <c r="A91" i="5"/>
  <c r="E39" i="5"/>
  <c r="D51" i="5"/>
  <c r="AM42" i="1"/>
  <c r="E38" i="5"/>
  <c r="C51" i="5"/>
  <c r="AK42" i="1"/>
  <c r="E37" i="5"/>
  <c r="D50" i="5"/>
  <c r="AH42" i="1"/>
  <c r="B88" i="5"/>
  <c r="E36" i="5"/>
  <c r="D49" i="5"/>
  <c r="AC42" i="1"/>
  <c r="E35" i="5"/>
  <c r="C50" i="5"/>
  <c r="AF42" i="1"/>
  <c r="E34" i="5"/>
  <c r="D48" i="5"/>
  <c r="X42" i="1"/>
  <c r="B86" i="5"/>
  <c r="E33" i="5"/>
  <c r="C49" i="5"/>
  <c r="AA42" i="1"/>
  <c r="E32" i="5"/>
  <c r="C48" i="5"/>
  <c r="V42" i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/>
  <c r="F7" i="4"/>
  <c r="F6" i="4"/>
  <c r="F9" i="4"/>
  <c r="F8" i="4"/>
  <c r="AB5" i="1"/>
  <c r="F15" i="4"/>
  <c r="F19" i="4"/>
  <c r="F23" i="4"/>
  <c r="F27" i="4"/>
  <c r="F4" i="4"/>
  <c r="F12" i="4"/>
  <c r="F16" i="4"/>
  <c r="F20" i="4"/>
  <c r="F31" i="4"/>
  <c r="F35" i="4"/>
  <c r="F39" i="4"/>
  <c r="F43" i="4"/>
  <c r="F47" i="4"/>
  <c r="A89" i="5"/>
  <c r="AO89" i="1"/>
  <c r="F2" i="4"/>
  <c r="F10" i="4"/>
  <c r="F14" i="4"/>
  <c r="F17" i="4"/>
  <c r="AL7" i="1"/>
  <c r="AM7" i="1"/>
  <c r="F18" i="4"/>
  <c r="F22" i="4"/>
  <c r="F24" i="4"/>
  <c r="F25" i="4"/>
  <c r="AB11" i="1"/>
  <c r="F26" i="4"/>
  <c r="F30" i="4"/>
  <c r="F34" i="4"/>
  <c r="F36" i="4"/>
  <c r="F37" i="4"/>
  <c r="W19" i="1"/>
  <c r="F38" i="4"/>
  <c r="F42" i="4"/>
  <c r="F46" i="4"/>
  <c r="F11" i="4"/>
  <c r="B95" i="5"/>
  <c r="AP95" i="1"/>
  <c r="F28" i="4"/>
  <c r="F32" i="4"/>
  <c r="F40" i="4"/>
  <c r="F44" i="4"/>
  <c r="F48" i="4"/>
  <c r="F5" i="4"/>
  <c r="F13" i="4"/>
  <c r="F21" i="4"/>
  <c r="F29" i="4"/>
  <c r="F33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G6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L4" i="1"/>
  <c r="AG7" i="1"/>
  <c r="AH7" i="1"/>
  <c r="W21" i="1"/>
  <c r="X21" i="1"/>
  <c r="W20" i="1"/>
  <c r="AG18" i="1"/>
  <c r="B12" i="5"/>
  <c r="C46" i="5"/>
  <c r="AF38" i="1"/>
  <c r="AB7" i="1"/>
  <c r="AC7" i="1"/>
  <c r="W18" i="1"/>
  <c r="B10" i="5"/>
  <c r="C36" i="5"/>
  <c r="V32" i="1"/>
  <c r="AB4" i="1"/>
  <c r="AC4" i="1"/>
  <c r="AB6" i="1"/>
  <c r="W5" i="1"/>
  <c r="X5" i="1"/>
  <c r="AG12" i="1"/>
  <c r="AH12" i="1"/>
  <c r="W14" i="1"/>
  <c r="X14" i="1"/>
  <c r="W12" i="1"/>
  <c r="AL6" i="1"/>
  <c r="AM6" i="1"/>
  <c r="AB12" i="1"/>
  <c r="AC12" i="1"/>
  <c r="AL14" i="1"/>
  <c r="AM14" i="1"/>
  <c r="W11" i="1"/>
  <c r="W7" i="1"/>
  <c r="X7" i="1"/>
  <c r="AL18" i="1"/>
  <c r="B13" i="5"/>
  <c r="C39" i="5"/>
  <c r="AK32" i="1"/>
  <c r="AB21" i="1"/>
  <c r="AC21" i="1"/>
  <c r="AG19" i="1"/>
  <c r="W13" i="1"/>
  <c r="D6" i="5"/>
  <c r="E6" i="5"/>
  <c r="AL19" i="1"/>
  <c r="AB18" i="1"/>
  <c r="B11" i="5"/>
  <c r="C45" i="5"/>
  <c r="AA38" i="1"/>
  <c r="AL13" i="1"/>
  <c r="D9" i="5"/>
  <c r="AL11" i="1"/>
  <c r="B9" i="5"/>
  <c r="C43" i="5"/>
  <c r="AK35" i="1"/>
  <c r="AG11" i="1"/>
  <c r="B8" i="5"/>
  <c r="C41" i="5"/>
  <c r="AA35" i="1"/>
  <c r="AB19" i="1"/>
  <c r="C11" i="5"/>
  <c r="D43" i="5"/>
  <c r="AM35" i="1"/>
  <c r="AL12" i="1"/>
  <c r="AB13" i="1"/>
  <c r="AC13" i="1"/>
  <c r="AB20" i="1"/>
  <c r="AC20" i="1"/>
  <c r="AG21" i="1"/>
  <c r="AH21" i="1"/>
  <c r="AL5" i="1"/>
  <c r="AG20" i="1"/>
  <c r="AH20" i="1"/>
  <c r="AG4" i="1"/>
  <c r="AH4" i="1"/>
  <c r="AL21" i="1"/>
  <c r="AM21" i="1"/>
  <c r="AG13" i="1"/>
  <c r="AH13" i="1"/>
  <c r="AL20" i="1"/>
  <c r="AM20" i="1"/>
  <c r="AG14" i="1"/>
  <c r="AH14" i="1"/>
  <c r="W4" i="1"/>
  <c r="X4" i="1"/>
  <c r="AB14" i="1"/>
  <c r="AC14" i="1"/>
  <c r="W6" i="1"/>
  <c r="D2" i="5"/>
  <c r="AG5" i="1"/>
  <c r="C4" i="5"/>
  <c r="D34" i="5"/>
  <c r="AH29" i="1"/>
  <c r="X18" i="1"/>
  <c r="AH19" i="1"/>
  <c r="C12" i="5"/>
  <c r="C42" i="5"/>
  <c r="AF35" i="1"/>
  <c r="AH18" i="1"/>
  <c r="X20" i="1"/>
  <c r="D10" i="5"/>
  <c r="C7" i="5"/>
  <c r="D35" i="5"/>
  <c r="AM29" i="1"/>
  <c r="C10" i="5"/>
  <c r="D37" i="5"/>
  <c r="AC32" i="1"/>
  <c r="X19" i="1"/>
  <c r="AC11" i="1"/>
  <c r="B7" i="5"/>
  <c r="C34" i="5"/>
  <c r="AF29" i="1"/>
  <c r="C3" i="5"/>
  <c r="D32" i="5"/>
  <c r="X29" i="1"/>
  <c r="AC5" i="1"/>
  <c r="C9" i="5"/>
  <c r="D45" i="5"/>
  <c r="AC38" i="1"/>
  <c r="AM12" i="1"/>
  <c r="C6" i="5"/>
  <c r="C37" i="5"/>
  <c r="AA32" i="1"/>
  <c r="X12" i="1"/>
  <c r="D3" i="5"/>
  <c r="AC6" i="1"/>
  <c r="X11" i="1"/>
  <c r="B6" i="5"/>
  <c r="C33" i="5"/>
  <c r="AA29" i="1"/>
  <c r="AM13" i="1"/>
  <c r="B4" i="5"/>
  <c r="C35" i="5"/>
  <c r="AK29" i="1"/>
  <c r="AH6" i="1"/>
  <c r="D4" i="5"/>
  <c r="E4" i="5"/>
  <c r="D5" i="5"/>
  <c r="AM5" i="1"/>
  <c r="C5" i="5"/>
  <c r="C47" i="5"/>
  <c r="AK38" i="1"/>
  <c r="D8" i="5"/>
  <c r="E8" i="5"/>
  <c r="AM4" i="1"/>
  <c r="B5" i="5"/>
  <c r="C40" i="5"/>
  <c r="V35" i="1"/>
  <c r="X6" i="1"/>
  <c r="C2" i="5"/>
  <c r="C32" i="5"/>
  <c r="V29" i="1"/>
  <c r="AO70" i="1"/>
  <c r="C13" i="5"/>
  <c r="D42" i="5"/>
  <c r="AH35" i="1"/>
  <c r="B80" i="5"/>
  <c r="B3" i="5"/>
  <c r="C44" i="5"/>
  <c r="V38" i="1"/>
  <c r="AO82" i="1"/>
  <c r="C8" i="5"/>
  <c r="D47" i="5"/>
  <c r="AM38" i="1"/>
  <c r="AP85" i="1"/>
  <c r="D11" i="5"/>
  <c r="E11" i="5"/>
  <c r="X13" i="1"/>
  <c r="AC19" i="1"/>
  <c r="AM11" i="1"/>
  <c r="AC18" i="1"/>
  <c r="D13" i="5"/>
  <c r="D12" i="5"/>
  <c r="E12" i="5"/>
  <c r="AH5" i="1"/>
  <c r="AH11" i="1"/>
  <c r="D7" i="5"/>
  <c r="D44" i="5"/>
  <c r="X38" i="1"/>
  <c r="B2" i="5"/>
  <c r="C38" i="5"/>
  <c r="AF32" i="1"/>
  <c r="AO76" i="1"/>
  <c r="B72" i="5"/>
  <c r="AP72" i="1"/>
  <c r="AP81" i="1"/>
  <c r="B81" i="5"/>
  <c r="A84" i="5"/>
  <c r="AO84" i="1"/>
  <c r="E13" i="5"/>
  <c r="D46" i="5"/>
  <c r="AH38" i="1"/>
  <c r="W27" i="5"/>
  <c r="A73" i="5"/>
  <c r="AO73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/>
  <c r="W22" i="5"/>
  <c r="E9" i="5"/>
  <c r="AO83" i="1"/>
  <c r="A83" i="5"/>
  <c r="AO72" i="1"/>
  <c r="A72" i="5"/>
  <c r="AO71" i="1"/>
  <c r="A71" i="5"/>
  <c r="B73" i="5"/>
  <c r="AP73" i="1"/>
  <c r="B83" i="5"/>
  <c r="AP83" i="1"/>
  <c r="W20" i="5"/>
  <c r="D33" i="5"/>
  <c r="AC29" i="1"/>
  <c r="E2" i="5"/>
  <c r="E10" i="5"/>
  <c r="D41" i="5"/>
  <c r="AC35" i="1"/>
  <c r="W25" i="5"/>
  <c r="E5" i="5"/>
  <c r="W21" i="5"/>
  <c r="D36" i="5"/>
  <c r="X32" i="1"/>
  <c r="A80" i="5"/>
  <c r="AO80" i="1"/>
  <c r="E3" i="5"/>
  <c r="W24" i="5"/>
  <c r="D40" i="5"/>
  <c r="X35" i="1"/>
  <c r="B70" i="5"/>
  <c r="AP70" i="1"/>
  <c r="AO77" i="1"/>
  <c r="A77" i="5"/>
  <c r="A70" i="5"/>
  <c r="B85" i="5"/>
  <c r="A82" i="5"/>
  <c r="AP80" i="1"/>
  <c r="D39" i="5"/>
  <c r="AM32" i="1"/>
  <c r="AP77" i="1"/>
  <c r="A76" i="5"/>
  <c r="W23" i="5"/>
  <c r="E7" i="5"/>
  <c r="F11" i="5"/>
  <c r="W26" i="5"/>
  <c r="B78" i="5"/>
  <c r="AP78" i="1"/>
  <c r="B71" i="5"/>
  <c r="AP71" i="1"/>
  <c r="B84" i="5"/>
  <c r="AP84" i="1"/>
  <c r="B76" i="5"/>
  <c r="AP76" i="1"/>
  <c r="B74" i="5"/>
  <c r="AP74" i="1"/>
  <c r="F6" i="5"/>
  <c r="B79" i="5"/>
  <c r="AP79" i="1"/>
  <c r="B82" i="5"/>
  <c r="AP82" i="1"/>
  <c r="F12" i="5"/>
  <c r="V23" i="5"/>
  <c r="F8" i="5"/>
  <c r="U21" i="5"/>
  <c r="F3" i="5"/>
  <c r="R24" i="5"/>
  <c r="B77" i="5"/>
  <c r="F5" i="5"/>
  <c r="U20" i="5"/>
  <c r="F2" i="5"/>
  <c r="R20" i="5"/>
  <c r="F7" i="5"/>
  <c r="T21" i="5"/>
  <c r="F10" i="5"/>
  <c r="T27" i="5"/>
  <c r="F13" i="5"/>
  <c r="V27" i="5"/>
  <c r="F9" i="5"/>
  <c r="V21" i="5"/>
  <c r="F4" i="5"/>
  <c r="R21" i="5"/>
  <c r="S27" i="5"/>
  <c r="S25" i="5"/>
  <c r="R23" i="5"/>
  <c r="S24" i="5"/>
  <c r="S22" i="5"/>
  <c r="R26" i="5"/>
  <c r="V25" i="5"/>
  <c r="U23" i="5"/>
  <c r="U27" i="5"/>
  <c r="V26" i="5"/>
  <c r="V24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<sst xmlns="http://schemas.openxmlformats.org/spreadsheetml/2006/main" count="5479" uniqueCount="771">
  <si>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</si>
  <si>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</si>
  <si>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</si>
  <si>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</si>
  <si>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</si>
  <si>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</si>
  <si>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</si>
  <si>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</si>
  <si>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</si>
  <si>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</si>
  <si>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</si>
  <si>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</si>
  <si>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</si>
  <si>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</si>
  <si>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</si>
  <si>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</si>
  <si>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</si>
  <si>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</si>
  <si>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</si>
  <si>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</si>
  <si>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</si>
  <si>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</si>
  <si>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</si>
  <si>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</si>
  <si>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</si>
  <si>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</si>
  <si>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</si>
  <si>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</si>
  <si>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</si>
  <si>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</si>
  <si>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</si>
  <si>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</si>
  <si>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</si>
  <si>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</si>
  <si>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</si>
  <si>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</si>
  <si>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</si>
  <si>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</si>
  <si>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</si>
  <si>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</si>
  <si>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</si>
  <si>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</si>
  <si>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</si>
  <si>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</si>
  <si>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</si>
  <si>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</si>
  <si>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</si>
  <si>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</si>
  <si>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</si>
  <si>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</si>
  <si>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</si>
  <si>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</si>
  <si>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</si>
  <si>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</si>
  <si>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</si>
  <si>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</si>
  <si>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</si>
  <si>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</si>
  <si>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</si>
  <si>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</si>
  <si>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</si>
  <si>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</si>
  <si>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</si>
  <si>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</si>
  <si>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</si>
  <si>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</si>
  <si>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</si>
  <si>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</si>
  <si>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</si>
  <si>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</si>
  <si>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</si>
  <si>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</si>
  <si>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</si>
  <si>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</si>
  <si>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</si>
  <si>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</si>
  <si>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</si>
  <si>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</si>
  <si>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</si>
  <si>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</si>
  <si>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</si>
  <si>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</si>
  <si>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</si>
  <si>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</si>
  <si>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</si>
  <si>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</si>
  <si>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</si>
  <si>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</si>
  <si>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</si>
  <si>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</si>
  <si>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</si>
  <si>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</si>
  <si>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</si>
  <si>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</si>
  <si>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</si>
  <si>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</si>
  <si>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</si>
  <si>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</si>
  <si>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</si>
  <si>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</si>
  <si>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</si>
  <si>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</si>
  <si>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</si>
  <si>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</si>
  <si>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</si>
  <si>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</si>
  <si>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</si>
  <si>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</si>
  <si>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</si>
  <si>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</si>
  <si>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</si>
  <si>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</si>
  <si>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</si>
  <si>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</si>
  <si>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</si>
  <si>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</si>
  <si>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</si>
  <si>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</si>
  <si>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</si>
  <si>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</si>
  <si>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</si>
  <si>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</si>
  <si>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</si>
  <si>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</si>
  <si>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</si>
  <si>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</si>
  <si>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</si>
  <si>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</si>
  <si>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</si>
  <si>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</si>
  <si>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</si>
  <si>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</si>
  <si>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</si>
  <si>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</si>
  <si>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</si>
  <si>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</si>
  <si>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</si>
  <si>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</si>
  <si>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</si>
  <si>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</si>
  <si>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</si>
  <si>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</si>
  <si>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</si>
  <si>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</si>
  <si>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</si>
  <si>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</si>
  <si>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</si>
  <si>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</si>
  <si>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</si>
  <si>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</si>
  <si>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</si>
  <si>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</si>
  <si>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</si>
  <si>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</si>
  <si>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</si>
  <si>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</si>
  <si>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</si>
  <si>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</si>
  <si>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</si>
  <si>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</si>
  <si>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</si>
  <si>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</si>
  <si>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</si>
  <si>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</si>
  <si>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</si>
  <si>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</si>
  <si>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</si>
  <si>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</si>
  <si>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</si>
  <si>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</si>
  <si>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</si>
  <si>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</si>
  <si>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</si>
  <si>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</si>
  <si>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</si>
  <si>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</si>
  <si>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</si>
  <si>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</si>
  <si>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</si>
  <si>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</si>
  <si>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</si>
  <si>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</si>
  <si>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</si>
  <si>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</si>
  <si>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</si>
  <si>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</si>
  <si>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</si>
  <si>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</si>
  <si>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</si>
  <si>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</si>
  <si>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</si>
  <si>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</si>
  <si>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</si>
  <si>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</si>
  <si>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</si>
  <si>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</si>
  <si>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</si>
  <si>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</si>
  <si>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</si>
  <si>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</si>
  <si>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</si>
  <si>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</si>
  <si>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</si>
  <si>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</si>
  <si>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</si>
  <si>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</si>
  <si>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</si>
  <si>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</si>
  <si>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</si>
  <si>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</si>
  <si>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</si>
  <si>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</si>
  <si>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</si>
  <si>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</si>
  <si>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</si>
  <si>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</si>
  <si>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</si>
  <si>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</si>
  <si>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</si>
  <si>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</si>
  <si>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</si>
  <si>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</si>
  <si>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</si>
  <si>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</si>
  <si>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</si>
  <si>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</si>
  <si>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</si>
  <si>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</si>
  <si>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</si>
  <si>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</si>
  <si>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</si>
  <si>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</si>
  <si>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</si>
  <si>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</si>
  <si>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</si>
  <si>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</si>
  <si>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</si>
  <si>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</si>
  <si>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</si>
  <si>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</si>
  <si>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</si>
  <si>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</si>
  <si>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</si>
  <si>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</si>
  <si>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</si>
  <si>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</si>
  <si>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</si>
  <si>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</si>
  <si>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</si>
  <si>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</si>
  <si>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</si>
  <si>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</si>
  <si>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</si>
  <si>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</si>
  <si>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</si>
  <si>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</si>
  <si>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</si>
  <si>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</si>
  <si>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</si>
  <si>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</si>
  <si>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</si>
  <si>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</si>
  <si>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</si>
  <si>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</si>
  <si>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</si>
  <si>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</si>
  <si>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</si>
  <si>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</si>
  <si>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</si>
  <si>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</si>
  <si>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</si>
  <si>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</si>
  <si>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</si>
  <si>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</si>
  <si>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</si>
  <si>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</si>
  <si>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</si>
  <si>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</si>
  <si>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</si>
  <si>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</si>
  <si>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</si>
  <si>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</si>
  <si>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</si>
  <si>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</si>
  <si>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</si>
  <si>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</si>
  <si>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</si>
  <si>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</si>
  <si>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</si>
  <si>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</si>
  <si>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</si>
  <si>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</si>
  <si>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</si>
  <si>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</si>
  <si>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</si>
  <si>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</si>
  <si>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</si>
  <si>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</si>
  <si>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</si>
  <si>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</si>
  <si>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</si>
  <si>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</si>
  <si>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</si>
  <si>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</si>
  <si>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</si>
  <si>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</si>
  <si>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</si>
  <si>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</si>
  <si>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</si>
  <si>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</si>
  <si>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</si>
  <si>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</si>
  <si>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</si>
  <si>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</si>
  <si>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</si>
  <si>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</si>
  <si>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</si>
  <si>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</si>
  <si>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</si>
  <si>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</si>
  <si>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</si>
  <si>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</si>
  <si>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</si>
  <si>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</si>
  <si>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</si>
  <si>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</si>
  <si>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</si>
  <si>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</si>
  <si>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</si>
  <si>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</si>
  <si>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</si>
  <si>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</si>
  <si>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</si>
  <si>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</si>
  <si>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</si>
  <si>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</si>
  <si>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</si>
  <si>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</si>
  <si>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</si>
  <si>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</si>
  <si>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</si>
  <si>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</si>
  <si>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</si>
  <si>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</si>
  <si>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</si>
  <si>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</si>
  <si>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</si>
  <si>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</si>
  <si>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</si>
  <si>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</si>
  <si>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</si>
  <si>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</si>
  <si>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</si>
  <si>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</si>
  <si>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</si>
  <si>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</si>
  <si>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</si>
  <si>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</si>
  <si>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</si>
  <si>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</si>
  <si>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</si>
  <si>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</si>
  <si>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</si>
  <si>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</si>
  <si>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</si>
  <si>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</si>
  <si>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</si>
  <si>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</si>
  <si>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</si>
  <si>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</si>
  <si>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</si>
  <si>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</si>
  <si>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</si>
  <si>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</si>
  <si>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</si>
  <si>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</si>
  <si>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</si>
  <si>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</si>
  <si>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</si>
  <si>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</si>
  <si>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</si>
  <si>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</si>
  <si>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</si>
  <si>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</si>
  <si>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</si>
  <si>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</si>
  <si>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</si>
  <si>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</si>
  <si>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</si>
  <si>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</si>
  <si>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</si>
  <si>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</si>
  <si>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</si>
  <si>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</si>
  <si>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</si>
  <si>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</si>
  <si>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</si>
  <si>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</si>
  <si>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</si>
  <si>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</si>
  <si>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</si>
  <si>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</si>
  <si>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</si>
  <si>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</si>
  <si>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</si>
  <si>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</si>
  <si>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</si>
  <si>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</si>
  <si>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</si>
  <si>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</si>
  <si>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</si>
  <si>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</si>
  <si>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</si>
  <si>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</si>
  <si>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</si>
  <si>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</si>
  <si>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</si>
  <si>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</si>
  <si>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</si>
  <si>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</si>
  <si>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</si>
  <si>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</si>
  <si>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</si>
  <si>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</si>
  <si>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</si>
  <si>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</si>
  <si>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</si>
  <si>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</si>
  <si>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</si>
  <si>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</si>
  <si>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</si>
  <si>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</si>
  <si>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</si>
  <si>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</si>
  <si>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</si>
  <si>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</si>
  <si>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</si>
  <si>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</si>
  <si>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</si>
  <si>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</si>
  <si>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</si>
  <si>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</si>
  <si>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</si>
  <si>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</si>
  <si>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</si>
  <si>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</si>
  <si>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</si>
  <si>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</si>
  <si>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</si>
  <si>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</si>
  <si>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</si>
  <si>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</si>
  <si>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</si>
  <si>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</si>
  <si>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</si>
  <si>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</si>
  <si>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</si>
  <si>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</si>
  <si>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</si>
  <si>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</si>
  <si>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</si>
  <si>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</si>
  <si>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</si>
  <si>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</si>
  <si>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</si>
  <si>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</si>
  <si>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</si>
  <si>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</si>
  <si>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</si>
  <si>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</si>
  <si>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</si>
  <si>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</si>
  <si>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</si>
  <si>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</si>
  <si>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</si>
  <si>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</si>
  <si>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</si>
  <si>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</si>
  <si>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</si>
  <si>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</si>
  <si>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</si>
  <si>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</si>
  <si>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</si>
  <si>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</si>
  <si>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</si>
  <si>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</si>
  <si>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</si>
  <si>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</si>
  <si>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</si>
  <si>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</si>
  <si>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</si>
  <si>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</si>
  <si>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</si>
  <si>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</si>
  <si>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</si>
  <si>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</si>
  <si>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</si>
  <si>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</si>
  <si>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</si>
  <si>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</si>
  <si>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</si>
  <si>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</si>
  <si>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</si>
  <si>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</si>
  <si>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</si>
  <si>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</si>
  <si>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</si>
  <si>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</si>
  <si>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</si>
  <si>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</si>
  <si>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</si>
  <si>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</si>
  <si>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</si>
  <si>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</si>
  <si>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</si>
  <si>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</si>
  <si>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</si>
  <si>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</si>
  <si>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</si>
  <si>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</si>
  <si>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</si>
  <si>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</si>
  <si>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</si>
  <si>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</si>
  <si>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</si>
  <si>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</si>
  <si>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</si>
  <si>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</si>
  <si>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</si>
  <si>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</si>
  <si>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</si>
  <si>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</si>
  <si>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</si>
  <si>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</si>
  <si>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</si>
  <si>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</si>
  <si>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</si>
  <si>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</si>
  <si>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</si>
  <si>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</si>
  <si>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</si>
  <si>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</si>
  <si>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</si>
  <si>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</si>
  <si>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</si>
  <si>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</si>
  <si>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</si>
  <si>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</si>
  <si>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</si>
  <si>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</si>
  <si>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</si>
  <si>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</si>
  <si>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</si>
  <si>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</si>
  <si>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</si>
  <si>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</si>
  <si>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</si>
  <si>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</si>
  <si>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</si>
  <si>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</si>
  <si>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</si>
  <si>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</si>
  <si>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</si>
  <si>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</si>
  <si>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</si>
  <si>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</si>
  <si>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</si>
  <si>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</si>
  <si>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</si>
  <si>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</si>
  <si>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</si>
  <si>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</si>
  <si>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</si>
  <si>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</si>
  <si>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</si>
  <si>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</si>
  <si>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</si>
  <si>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</si>
  <si>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</si>
  <si>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</si>
  <si>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</si>
  <si>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</si>
  <si>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</si>
  <si>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</si>
  <si>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</si>
  <si>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</si>
  <si>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</si>
  <si>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</si>
  <si>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</si>
  <si>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</si>
  <si>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</si>
  <si>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</si>
  <si>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</si>
  <si>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</si>
  <si>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</si>
  <si>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</si>
  <si>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</si>
  <si>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</si>
  <si>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</si>
  <si>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</si>
  <si>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</si>
  <si>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</si>
  <si>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</si>
  <si>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</si>
  <si>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</si>
  <si>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</si>
  <si>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</si>
  <si>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</si>
  <si>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</si>
  <si>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</si>
  <si>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</si>
  <si>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</si>
  <si>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</si>
  <si>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</si>
  <si>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</si>
  <si>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</si>
  <si>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</si>
  <si>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</si>
  <si>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</si>
  <si>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</si>
  <si>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</si>
  <si>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</si>
  <si>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</si>
  <si>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</si>
  <si>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</si>
  <si>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</si>
  <si>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</si>
  <si>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</si>
  <si>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</si>
  <si>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</si>
  <si>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</si>
  <si>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</si>
  <si>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</si>
  <si>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</si>
  <si>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</si>
  <si>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</si>
  <si>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</si>
  <si>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</si>
  <si>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</si>
  <si>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</si>
  <si>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</si>
  <si>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</si>
  <si>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</si>
  <si>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</si>
  <si>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</si>
  <si>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</si>
  <si>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</si>
  <si>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</si>
  <si>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</si>
  <si>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</si>
  <si>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</si>
  <si>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</si>
  <si>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</si>
  <si>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</si>
  <si>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</si>
  <si>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</si>
  <si>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</si>
  <si>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</si>
  <si>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</si>
  <si>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</si>
  <si>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</si>
  <si>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</si>
  <si>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</si>
  <si>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</si>
  <si>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</si>
  <si>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</si>
  <si>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</si>
  <si>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</si>
  <si>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</si>
  <si>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</si>
  <si>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</si>
  <si>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</si>
  <si>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</si>
  <si>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</si>
  <si>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</si>
  <si>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</si>
  <si>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</si>
  <si>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</si>
  <si>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</si>
  <si>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</si>
  <si>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</si>
  <si>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</si>
  <si>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</si>
  <si>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</si>
  <si>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</si>
  <si>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</si>
  <si>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</si>
  <si>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</si>
  <si>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</si>
  <si>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</si>
  <si>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</si>
  <si>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</si>
  <si>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</si>
  <si>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</si>
  <si>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</si>
  <si>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</si>
  <si>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</si>
  <si>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</si>
  <si>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</si>
  <si>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</si>
  <si>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</si>
  <si>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</si>
  <si>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</si>
  <si>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</si>
  <si>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</si>
  <si>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</si>
  <si>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</si>
  <si>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</si>
  <si>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</si>
  <si>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</si>
  <si>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</si>
  <si>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</si>
  <si>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</si>
  <si>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</si>
  <si>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</si>
  <si>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</si>
  <si>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</si>
  <si>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</si>
  <si>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</si>
  <si>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</si>
  <si>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</si>
  <si>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</si>
  <si>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</si>
  <si>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</si>
  <si>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</si>
  <si>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</si>
  <si>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</si>
  <si>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</si>
  <si>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</si>
  <si>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</si>
  <si>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</si>
  <si>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</si>
  <si>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</si>
  <si>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</si>
  <si>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</si>
  <si>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</si>
  <si>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</si>
  <si>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</si>
  <si>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</si>
  <si>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</si>
  <si>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</si>
  <si>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</si>
  <si>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</si>
  <si>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</si>
  <si>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</si>
  <si>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</si>
  <si>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</si>
  <si>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</si>
  <si>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</si>
  <si>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</si>
  <si>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</si>
  <si>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</si>
  <si>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</si>
  <si>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</si>
  <si>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</si>
  <si>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</si>
  <si>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</si>
  <si>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</si>
  <si>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</si>
  <si>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</si>
  <si>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</si>
  <si>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</si>
  <si>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</si>
  <si>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</si>
  <si>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</si>
  <si>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</si>
  <si>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</si>
  <si>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</si>
  <si>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</si>
  <si>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portdragon</t>
  </si>
  <si>
    <t xml:space="preserve">jimdraka@gmail.com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</si>
</sst>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5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3" fillId="30" borderId="2" xfId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draka@gmail.com%20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B1" workbookViewId="0">
      <selection activeCell="C30" sqref="C30:G30"/>
    </sheetView>
  </sheetViews>
  <sheetFormatPr defaultColWidth="8.76171875" defaultRowHeight="12.75" x14ac:dyDescent="0.15"/>
  <cols>
    <col min="1" max="1" width="7.01171875" customWidth="1"/>
    <col min="2" max="2" width="28.046875" customWidth="1"/>
    <col min="3" max="3" width="4.98828125" customWidth="1"/>
    <col min="4" max="4" width="2.96484375" customWidth="1"/>
    <col min="5" max="5" width="4.98828125" customWidth="1"/>
    <col min="6" max="6" width="7.01171875" customWidth="1"/>
    <col min="7" max="7" width="2.96484375" customWidth="1"/>
    <col min="8" max="8" width="7.01171875" customWidth="1"/>
    <col min="9" max="9" width="28.046875" customWidth="1"/>
    <col min="10" max="10" width="4.98828125" customWidth="1"/>
    <col min="11" max="11" width="2.96484375" customWidth="1"/>
    <col min="12" max="12" width="4.98828125" customWidth="1"/>
    <col min="13" max="13" width="7.01171875" customWidth="1"/>
    <col min="14" max="14" width="2.96484375" customWidth="1"/>
    <col min="15" max="15" width="7.01171875" customWidth="1"/>
    <col min="16" max="16" width="28.046875" customWidth="1"/>
    <col min="17" max="17" width="4.98828125" customWidth="1"/>
    <col min="18" max="18" width="2.96484375" customWidth="1"/>
    <col min="19" max="19" width="4.98828125" customWidth="1"/>
    <col min="20" max="20" width="7.01171875" customWidth="1"/>
    <col min="21" max="21" width="2.96484375" customWidth="1"/>
    <col min="22" max="22" width="17.93359375" customWidth="1"/>
    <col min="23" max="23" width="12.26953125" customWidth="1"/>
    <col min="24" max="24" width="17.93359375" customWidth="1"/>
    <col min="25" max="25" width="21.98046875" customWidth="1"/>
    <col min="26" max="26" width="2.96484375" customWidth="1"/>
    <col min="27" max="27" width="17.93359375" customWidth="1"/>
    <col min="28" max="28" width="22.3828125" customWidth="1"/>
    <col min="29" max="29" width="17.93359375" customWidth="1"/>
    <col min="30" max="30" width="21.98046875" customWidth="1"/>
    <col min="31" max="31" width="2.96484375" customWidth="1"/>
    <col min="32" max="32" width="17.93359375" customWidth="1"/>
    <col min="33" max="33" width="12.5390625" customWidth="1"/>
    <col min="34" max="34" width="17.93359375" customWidth="1"/>
    <col min="35" max="35" width="21.98046875" customWidth="1"/>
    <col min="36" max="36" width="2.96484375" customWidth="1"/>
    <col min="37" max="37" width="17.93359375" customWidth="1"/>
    <col min="38" max="38" width="12" customWidth="1"/>
    <col min="39" max="39" width="17.93359375" customWidth="1"/>
    <col min="40" max="40" width="21.98046875" customWidth="1"/>
    <col min="41" max="41" width="2.96484375" hidden="1" customWidth="1"/>
    <col min="42" max="42" width="17.2578125" hidden="1" customWidth="1"/>
  </cols>
  <sheetData>
    <row r="1" spans="1:39" ht="24" customHeight="1" x14ac:dyDescent="0.2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 x14ac:dyDescent="0.2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 x14ac:dyDescent="0.2">
      <c r="A3" s="38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8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2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4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4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5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 x14ac:dyDescent="0.2">
      <c r="A5" s="40" t="s">
        <v>22</v>
      </c>
      <c r="B5" s="4" t="s">
        <v>23</v>
      </c>
      <c r="C5" s="5">
        <v>2</v>
      </c>
      <c r="D5" s="5" t="s">
        <v>13</v>
      </c>
      <c r="E5" s="5">
        <v>1</v>
      </c>
      <c r="F5" s="4" t="str">
        <f t="shared" si="0"/>
        <v>1</v>
      </c>
      <c r="G5" s="2"/>
      <c r="H5" s="40" t="s">
        <v>22</v>
      </c>
      <c r="I5" s="4" t="s">
        <v>24</v>
      </c>
      <c r="J5" s="5">
        <v>1</v>
      </c>
      <c r="K5" s="5" t="s">
        <v>13</v>
      </c>
      <c r="L5" s="5">
        <v>1</v>
      </c>
      <c r="M5" s="4" t="str">
        <f t="shared" si="1"/>
        <v>X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3</v>
      </c>
    </row>
    <row r="6" spans="1:39" ht="21.75" customHeight="1" x14ac:dyDescent="0.2">
      <c r="A6" s="24"/>
      <c r="B6" s="4" t="s">
        <v>26</v>
      </c>
      <c r="C6" s="5">
        <v>1</v>
      </c>
      <c r="D6" s="5" t="s">
        <v>13</v>
      </c>
      <c r="E6" s="5">
        <v>2</v>
      </c>
      <c r="F6" s="4" t="str">
        <f t="shared" si="0"/>
        <v>2</v>
      </c>
      <c r="G6" s="2"/>
      <c r="H6" s="24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4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Κορέα</v>
      </c>
      <c r="X6" s="7">
        <f>INDEX(StandingsCalc!$C$2:$C$5,MATCH(W6,StandingsCalc!$B$2:$B$5,0))</f>
        <v>5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1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2</v>
      </c>
    </row>
    <row r="7" spans="1:39" ht="21.75" customHeight="1" x14ac:dyDescent="0.2">
      <c r="A7" s="23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23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2">
      <c r="A8" s="24"/>
      <c r="B8" s="4" t="s">
        <v>33</v>
      </c>
      <c r="C8" s="5">
        <v>1</v>
      </c>
      <c r="D8" s="5" t="s">
        <v>13</v>
      </c>
      <c r="E8" s="5">
        <v>1</v>
      </c>
      <c r="F8" s="4" t="str">
        <f t="shared" si="0"/>
        <v>X</v>
      </c>
      <c r="G8" s="2"/>
      <c r="H8" s="24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2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8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8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8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 x14ac:dyDescent="0.2">
      <c r="A10" s="24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24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24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25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1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">
      <c r="A12" s="24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4"/>
      <c r="I12" s="4" t="s">
        <v>52</v>
      </c>
      <c r="J12" s="5">
        <v>1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1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Νέα Ζηλανδία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">
      <c r="A13" s="33" t="s">
        <v>54</v>
      </c>
      <c r="B13" s="4" t="s">
        <v>55</v>
      </c>
      <c r="C13" s="5">
        <v>1</v>
      </c>
      <c r="D13" s="5" t="s">
        <v>13</v>
      </c>
      <c r="E13" s="5">
        <v>2</v>
      </c>
      <c r="F13" s="4" t="str">
        <f t="shared" si="0"/>
        <v>2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2</v>
      </c>
    </row>
    <row r="14" spans="1:39" ht="21.75" customHeight="1" x14ac:dyDescent="0.2">
      <c r="A14" s="24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24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24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Αίγυπτος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1</v>
      </c>
    </row>
    <row r="15" spans="1:39" ht="21.75" customHeight="1" x14ac:dyDescent="0.2">
      <c r="A15" s="35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24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24"/>
      <c r="I16" s="4" t="s">
        <v>66</v>
      </c>
      <c r="J16" s="5">
        <v>2</v>
      </c>
      <c r="K16" s="5" t="s">
        <v>13</v>
      </c>
      <c r="L16" s="5">
        <v>1</v>
      </c>
      <c r="M16" s="4" t="str">
        <f t="shared" si="1"/>
        <v>1</v>
      </c>
      <c r="N16" s="2"/>
      <c r="O16" s="24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 x14ac:dyDescent="0.2">
      <c r="A17" s="34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1</v>
      </c>
      <c r="R17" s="5" t="s">
        <v>13</v>
      </c>
      <c r="S17" s="5">
        <v>1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24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1</v>
      </c>
      <c r="K18" s="5" t="s">
        <v>13</v>
      </c>
      <c r="L18" s="5">
        <v>1</v>
      </c>
      <c r="M18" s="4" t="str">
        <f t="shared" si="1"/>
        <v>X</v>
      </c>
      <c r="N18" s="2"/>
      <c r="O18" s="24"/>
      <c r="P18" s="4" t="s">
        <v>78</v>
      </c>
      <c r="Q18" s="5">
        <v>0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2">
      <c r="A19" s="36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1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 x14ac:dyDescent="0.2">
      <c r="A20" s="2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4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2">
      <c r="A21" s="45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">
      <c r="A22" s="2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1</v>
      </c>
      <c r="K22" s="5" t="s">
        <v>13</v>
      </c>
      <c r="L22" s="5">
        <v>1</v>
      </c>
      <c r="M22" s="4" t="str">
        <f t="shared" si="1"/>
        <v>X</v>
      </c>
      <c r="N22" s="2"/>
      <c r="O22" s="24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39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1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 x14ac:dyDescent="0.2">
      <c r="A24" s="24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2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4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54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 x14ac:dyDescent="0.2">
      <c r="A25" s="55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5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 x14ac:dyDescent="0.2">
      <c r="A26" s="24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4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4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7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 x14ac:dyDescent="0.15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 x14ac:dyDescent="0.15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 x14ac:dyDescent="0.15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149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Κορέα</v>
      </c>
      <c r="AD29" s="16" t="s">
        <v>186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Μαρόκο</v>
      </c>
      <c r="AI29" s="16" t="s">
        <v>195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170</v>
      </c>
    </row>
    <row r="30" spans="1:40" ht="24" customHeight="1" x14ac:dyDescent="0.15">
      <c r="B30" s="20" t="s">
        <v>114</v>
      </c>
      <c r="C30" s="56" t="s">
        <v>769</v>
      </c>
      <c r="D30" s="56"/>
      <c r="E30" s="56"/>
      <c r="F30" s="56"/>
      <c r="G30" s="5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21" t="s">
        <v>115</v>
      </c>
      <c r="C31" s="47" t="s">
        <v>770</v>
      </c>
      <c r="D31" s="47"/>
      <c r="E31" s="47"/>
      <c r="F31" s="47"/>
      <c r="G31" s="47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190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Πράσινο Ακρωτήριο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 x14ac:dyDescent="0.15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Νορβηγία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 x14ac:dyDescent="0.15">
      <c r="V38" s="15" t="str">
        <f>KnockoutCalc!$C$44</f>
        <v>Καναδάς</v>
      </c>
      <c r="W38" s="15" t="s">
        <v>13</v>
      </c>
      <c r="X38" s="15" t="str">
        <f>KnockoutCalc!$D$44</f>
        <v>Τυνησία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Νέα Ζηλανδία</v>
      </c>
      <c r="AN38" s="17" t="s">
        <v>185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 x14ac:dyDescent="0.15">
      <c r="V42" s="15" t="str">
        <f>KnockoutCalc!$C$48</f>
        <v>Τσεχία</v>
      </c>
      <c r="W42" s="15" t="s">
        <v>13</v>
      </c>
      <c r="X42" s="15" t="str">
        <f>KnockoutCalc!$D$48</f>
        <v>Ιαπωνία</v>
      </c>
      <c r="Y42" s="16" t="s">
        <v>195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186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Ακτή Ελεφαντοστού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 x14ac:dyDescent="0.15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182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 x14ac:dyDescent="0.15">
      <c r="V49" s="15" t="str">
        <f>KnockoutCalc!$C$56</f>
        <v>Ιαπωνία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220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216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3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Πορτογαλία</v>
      </c>
      <c r="AD57" s="19" t="s">
        <v>216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15">
      <c r="V60" s="52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4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Μαρόκο</v>
      </c>
    </row>
    <row r="73" spans="22:42" ht="17.4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15">
      <c r="AO76" t="str">
        <f>IF($AF$32="","",$AF$32)</f>
        <v>Μεξικό</v>
      </c>
      <c r="AP76" t="str">
        <f>IF($AH$32="","",$AH$32)</f>
        <v>Πράσινο Ακρωτήριο</v>
      </c>
    </row>
    <row r="77" spans="22:42" x14ac:dyDescent="0.15">
      <c r="AO77" t="str">
        <f>IF($AK$32="","",$AK$32)</f>
        <v>Αγγλία</v>
      </c>
      <c r="AP77" t="str">
        <f>IF($AM$32="","",$AM$32)</f>
        <v>ΛΔ Κονγκό</v>
      </c>
    </row>
    <row r="78" spans="22:42" x14ac:dyDescent="0.15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15">
      <c r="AO79" t="str">
        <f>IF($AA$35="","",$AA$35)</f>
        <v>Βέλγιο</v>
      </c>
      <c r="AP79" t="str">
        <f>IF($AC$35="","",$AC$35)</f>
        <v>Νορβηγία</v>
      </c>
    </row>
    <row r="80" spans="22:42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15">
      <c r="AO81" t="str">
        <f>IF($AK$35="","",$AK$35)</f>
        <v>Ισπανία</v>
      </c>
      <c r="AP81" t="str">
        <f>IF($AM$35="","",$AM$35)</f>
        <v>Αυστρία</v>
      </c>
    </row>
    <row r="82" spans="41:42" x14ac:dyDescent="0.15">
      <c r="AO82" t="str">
        <f>IF($V$38="","",$V$38)</f>
        <v>Καναδάς</v>
      </c>
      <c r="AP82" t="str">
        <f>IF($X$38="","",$X$38)</f>
        <v>Τυνησία</v>
      </c>
    </row>
    <row r="83" spans="41:42" x14ac:dyDescent="0.1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1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15">
      <c r="AO85" t="str">
        <f>IF($AK$38="","",$AK$38)</f>
        <v>Τουρκία</v>
      </c>
      <c r="AP85" t="str">
        <f>IF($AM$38="","",$AM$38)</f>
        <v>Νέα Ζηλανδία</v>
      </c>
    </row>
    <row r="86" spans="41:42" x14ac:dyDescent="0.15">
      <c r="AO86" t="str">
        <f>IF($V$42="","",$V$42)</f>
        <v>Τσεχία</v>
      </c>
      <c r="AP86" t="str">
        <f>IF($X$42="","",$X$42)</f>
        <v>Ιαπωνία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Ακτή Ελεφαντοστού</v>
      </c>
    </row>
    <row r="89" spans="41:42" x14ac:dyDescent="0.15">
      <c r="AO89" t="str">
        <f>IF($AK$42="","",$AK$42)</f>
        <v>Μεξικό</v>
      </c>
      <c r="AP89" t="str">
        <f>IF($AM$42="","",$AM$42)</f>
        <v>Αγγλία</v>
      </c>
    </row>
    <row r="90" spans="41:42" x14ac:dyDescent="0.15">
      <c r="AO90" t="str">
        <f>IF($V$45="","",$V$45)</f>
        <v>Κροατία</v>
      </c>
      <c r="AP90" t="str">
        <f>IF($X$45="","",$X$45)</f>
        <v>Ισπανία</v>
      </c>
    </row>
    <row r="91" spans="41:42" x14ac:dyDescent="0.15">
      <c r="AO91" t="str">
        <f>IF($AA$45="","",$AA$45)</f>
        <v>ΗΠΑ</v>
      </c>
      <c r="AP91" t="str">
        <f>IF($AC$45="","",$AC$45)</f>
        <v>Βέλγιο</v>
      </c>
    </row>
    <row r="92" spans="41:42" x14ac:dyDescent="0.15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15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15">
      <c r="AO94" t="str">
        <f>IF($V$49="","",$V$49)</f>
        <v>Ιαπωνία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Γερμανία</v>
      </c>
    </row>
    <row r="96" spans="41:42" x14ac:dyDescent="0.15">
      <c r="AO96" t="str">
        <f>IF($AF$49="","",$AF$49)</f>
        <v>ΗΠΑ</v>
      </c>
      <c r="AP96" t="str">
        <f>IF($AH$49="","",$AH$49)</f>
        <v>Ισπανία</v>
      </c>
    </row>
    <row r="97" spans="41:42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Αγγλία</v>
      </c>
    </row>
    <row r="99" spans="41:42" x14ac:dyDescent="0.15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15">
      <c r="AO100" t="str">
        <f>IF($AA$57="","",$AA$57)</f>
        <v>Αγγλία</v>
      </c>
      <c r="AP100" t="str">
        <f>IF($AC$57="","",$AC$57)</f>
        <v>Πορτογαλία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:G31" r:id="rId1" xr:uid="{31DDD7C8-6725-694D-801E-DA31D0406F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6171875" defaultRowHeight="12.75" x14ac:dyDescent="0.15"/>
  <cols>
    <col min="1" max="1" width="12" customWidth="1"/>
    <col min="2" max="2" width="9.9765625" customWidth="1"/>
    <col min="3" max="3" width="7.953125" customWidth="1"/>
    <col min="4" max="5" width="24.00390625" customWidth="1"/>
    <col min="6" max="7" width="9.9765625" customWidth="1"/>
    <col min="8" max="8" width="31.95703125" customWidth="1"/>
    <col min="9" max="9" width="24.00390625" customWidth="1"/>
    <col min="10" max="10" width="60.0078125" customWidth="1"/>
  </cols>
  <sheetData>
    <row r="1" spans="1:10" ht="15" customHeight="1" x14ac:dyDescent="0.2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6171875" defaultRowHeight="12.75" x14ac:dyDescent="0.15"/>
  <cols>
    <col min="1" max="1" width="26.0234375" customWidth="1"/>
    <col min="2" max="2" width="89.9453125" customWidth="1"/>
  </cols>
  <sheetData>
    <row r="1" spans="1:2" ht="15" customHeight="1" x14ac:dyDescent="0.2">
      <c r="A1" s="12" t="s">
        <v>224</v>
      </c>
      <c r="B1" s="12" t="s">
        <v>225</v>
      </c>
    </row>
    <row r="2" spans="1:2" ht="15" customHeight="1" x14ac:dyDescent="0.2">
      <c r="A2" s="13" t="s">
        <v>226</v>
      </c>
      <c r="B2" s="13" t="s">
        <v>227</v>
      </c>
    </row>
    <row r="3" spans="1:2" ht="15" customHeight="1" x14ac:dyDescent="0.2">
      <c r="A3" s="13" t="s">
        <v>228</v>
      </c>
      <c r="B3" s="13" t="s">
        <v>229</v>
      </c>
    </row>
    <row r="4" spans="1:2" ht="15" customHeight="1" x14ac:dyDescent="0.2">
      <c r="A4" s="13" t="s">
        <v>230</v>
      </c>
      <c r="B4" s="13" t="s">
        <v>231</v>
      </c>
    </row>
    <row r="5" spans="1:2" ht="15" customHeight="1" x14ac:dyDescent="0.15">
      <c r="A5" t="s">
        <v>232</v>
      </c>
      <c r="B5" t="s">
        <v>233</v>
      </c>
    </row>
    <row r="6" spans="1:2" ht="15" customHeight="1" x14ac:dyDescent="0.15">
      <c r="A6" t="s">
        <v>234</v>
      </c>
      <c r="B6" t="s">
        <v>235</v>
      </c>
    </row>
    <row r="7" spans="1:2" x14ac:dyDescent="0.15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6171875" defaultRowHeight="12.75" x14ac:dyDescent="0.15"/>
  <sheetData>
    <row r="1" spans="1:6" ht="15" customHeight="1" x14ac:dyDescent="0.15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15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5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5102044</v>
      </c>
    </row>
    <row r="3" spans="1:6" ht="15" customHeight="1" x14ac:dyDescent="0.15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95003</v>
      </c>
    </row>
    <row r="4" spans="1:6" ht="15" customHeight="1" x14ac:dyDescent="0.15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5101032</v>
      </c>
    </row>
    <row r="5" spans="1:6" ht="15" customHeight="1" x14ac:dyDescent="0.15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5102041</v>
      </c>
    </row>
    <row r="6" spans="1:6" ht="15" customHeight="1" x14ac:dyDescent="0.15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7103054</v>
      </c>
    </row>
    <row r="7" spans="1:6" ht="15" customHeight="1" x14ac:dyDescent="0.15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1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5101043</v>
      </c>
    </row>
    <row r="8" spans="1:6" ht="15" customHeight="1" x14ac:dyDescent="0.15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 x14ac:dyDescent="0.15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4101041</v>
      </c>
    </row>
    <row r="10" spans="1:6" ht="15" customHeight="1" x14ac:dyDescent="0.15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9105074</v>
      </c>
    </row>
    <row r="11" spans="1:6" ht="15" customHeight="1" x14ac:dyDescent="0.15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6101053</v>
      </c>
    </row>
    <row r="12" spans="1:6" ht="15" customHeight="1" x14ac:dyDescent="0.15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-4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1096022</v>
      </c>
    </row>
    <row r="13" spans="1:6" ht="15" customHeight="1" x14ac:dyDescent="0.15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-2</v>
      </c>
      <c r="E13">
        <f>SUM(IF('Fixtures by Matchday'!J7&lt;&gt;"",'Fixtures by Matchday'!J7,0),IF('Fixtures by Matchday'!Q7&lt;&gt;"",'Fixtures by Matchday'!Q7,0),IF('Fixtures by Matchday'!E8&lt;&gt;"",'Fixtures by Matchday'!E8,0))</f>
        <v>3</v>
      </c>
      <c r="F13">
        <f>C13*1000000+(D13+100)*1000+E13*10+(4-3)</f>
        <v>1098031</v>
      </c>
    </row>
    <row r="14" spans="1:6" ht="15" customHeight="1" x14ac:dyDescent="0.15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7102054</v>
      </c>
    </row>
    <row r="15" spans="1:6" ht="15" customHeight="1" x14ac:dyDescent="0.15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spans="1:6" ht="15" customHeight="1" x14ac:dyDescent="0.15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2099032</v>
      </c>
    </row>
    <row r="17" spans="1:6" ht="15" customHeight="1" x14ac:dyDescent="0.15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3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3100031</v>
      </c>
    </row>
    <row r="18" spans="1:6" ht="15" customHeight="1" x14ac:dyDescent="0.15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7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9107084</v>
      </c>
    </row>
    <row r="19" spans="1:6" ht="15" customHeight="1" x14ac:dyDescent="0.15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-5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95013</v>
      </c>
    </row>
    <row r="20" spans="1:6" ht="15" customHeight="1" x14ac:dyDescent="0.15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4099032</v>
      </c>
    </row>
    <row r="21" spans="1:6" ht="15" customHeight="1" x14ac:dyDescent="0.15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4099031</v>
      </c>
    </row>
    <row r="22" spans="1:6" ht="15" customHeight="1" x14ac:dyDescent="0.15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6102054</v>
      </c>
    </row>
    <row r="23" spans="1:6" ht="15" customHeight="1" x14ac:dyDescent="0.15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9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3</v>
      </c>
      <c r="E23">
        <f>SUM(IF('Fixtures by Matchday'!E13&lt;&gt;"",'Fixtures by Matchday'!E13,0),IF('Fixtures by Matchday'!Q13&lt;&gt;"",'Fixtures by Matchday'!Q13,0),IF('Fixtures by Matchday'!L14&lt;&gt;"",'Fixtures by Matchday'!L14,0))</f>
        <v>6</v>
      </c>
      <c r="F23">
        <f>C23*1000000+(D23+100)*1000+E23*10+(4-1)</f>
        <v>9103063</v>
      </c>
    </row>
    <row r="24" spans="1:6" ht="15" customHeight="1" x14ac:dyDescent="0.15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1097022</v>
      </c>
    </row>
    <row r="25" spans="1:6" ht="15" customHeight="1" x14ac:dyDescent="0.15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1098031</v>
      </c>
    </row>
    <row r="26" spans="1:6" ht="15" customHeight="1" x14ac:dyDescent="0.15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9105064</v>
      </c>
    </row>
    <row r="27" spans="1:6" ht="15" customHeight="1" x14ac:dyDescent="0.15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1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-2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1098033</v>
      </c>
    </row>
    <row r="28" spans="1:6" ht="15" customHeight="1" x14ac:dyDescent="0.15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2098022</v>
      </c>
    </row>
    <row r="29" spans="1:6" ht="15" customHeight="1" x14ac:dyDescent="0.15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4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-1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4099031</v>
      </c>
    </row>
    <row r="30" spans="1:6" ht="15" customHeight="1" x14ac:dyDescent="0.15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9106084</v>
      </c>
    </row>
    <row r="31" spans="1:6" ht="15" customHeight="1" x14ac:dyDescent="0.15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2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-2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2098033</v>
      </c>
    </row>
    <row r="32" spans="1:6" ht="15" customHeight="1" x14ac:dyDescent="0.15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1097032</v>
      </c>
    </row>
    <row r="33" spans="1:6" ht="15" customHeight="1" x14ac:dyDescent="0.15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-1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4099031</v>
      </c>
    </row>
    <row r="34" spans="1:6" ht="15" customHeight="1" x14ac:dyDescent="0.15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9106094</v>
      </c>
    </row>
    <row r="35" spans="1:6" ht="15" customHeight="1" x14ac:dyDescent="0.15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4100043</v>
      </c>
    </row>
    <row r="36" spans="1:6" ht="15" customHeight="1" x14ac:dyDescent="0.15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4</v>
      </c>
      <c r="F36">
        <f>C36*1000000+(D36+100)*1000+E36*10+(4-2)</f>
        <v>4100042</v>
      </c>
    </row>
    <row r="37" spans="1:6" ht="15" customHeight="1" x14ac:dyDescent="0.15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94011</v>
      </c>
    </row>
    <row r="38" spans="1:6" ht="15" customHeight="1" x14ac:dyDescent="0.15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9105074</v>
      </c>
    </row>
    <row r="39" spans="1:6" ht="15" customHeight="1" x14ac:dyDescent="0.15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2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2098033</v>
      </c>
    </row>
    <row r="40" spans="1:6" ht="15" customHeight="1" x14ac:dyDescent="0.15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4101042</v>
      </c>
    </row>
    <row r="41" spans="1:6" ht="15" customHeight="1" x14ac:dyDescent="0.15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-4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1096011</v>
      </c>
    </row>
    <row r="42" spans="1:6" ht="15" customHeight="1" x14ac:dyDescent="0.15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9</v>
      </c>
      <c r="E42">
        <f>SUM(IF('Fixtures by Matchday'!C23&lt;&gt;"",'Fixtures by Matchday'!C23,0),IF('Fixtures by Matchday'!J23&lt;&gt;"",'Fixtures by Matchday'!J23,0),IF('Fixtures by Matchday'!S23&lt;&gt;"",'Fixtures by Matchday'!S23,0))</f>
        <v>10</v>
      </c>
      <c r="F42">
        <f>C42*1000000+(D42+100)*1000+E42*10+(4-0)</f>
        <v>9109104</v>
      </c>
    </row>
    <row r="43" spans="1:6" ht="15" customHeight="1" x14ac:dyDescent="0.15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-4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1096023</v>
      </c>
    </row>
    <row r="44" spans="1:6" ht="15" customHeight="1" x14ac:dyDescent="0.15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-5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1095022</v>
      </c>
    </row>
    <row r="45" spans="1:6" ht="15" customHeight="1" x14ac:dyDescent="0.15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0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6100051</v>
      </c>
    </row>
    <row r="46" spans="1:6" ht="15" customHeight="1" x14ac:dyDescent="0.15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5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9105064</v>
      </c>
    </row>
    <row r="47" spans="1:6" ht="15" customHeight="1" x14ac:dyDescent="0.15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3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6103053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-4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1096012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1096011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6171875" defaultRowHeight="12.75" x14ac:dyDescent="0.15"/>
  <cols>
    <col min="1" max="23" width="14.0234375" customWidth="1"/>
  </cols>
  <sheetData>
    <row r="1" spans="1:23" ht="15" customHeight="1" x14ac:dyDescent="0.15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5101032.0120000001</v>
      </c>
      <c r="F2">
        <f t="shared" ref="F2:F13" si="0">1+COUNTIF($E$2:$E$13,"&gt;"&amp;E2)</f>
        <v>1</v>
      </c>
    </row>
    <row r="3" spans="1:23" ht="15" customHeight="1" x14ac:dyDescent="0.15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4101041.0109999999</v>
      </c>
      <c r="F3">
        <f t="shared" si="0"/>
        <v>2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1098031.01</v>
      </c>
      <c r="F4">
        <f t="shared" si="0"/>
        <v>9</v>
      </c>
    </row>
    <row r="5" spans="1:23" ht="15" customHeight="1" x14ac:dyDescent="0.15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2099033.0090000001</v>
      </c>
      <c r="F5">
        <f t="shared" si="0"/>
        <v>5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4099031.0079999999</v>
      </c>
      <c r="F6">
        <f t="shared" si="0"/>
        <v>4</v>
      </c>
    </row>
    <row r="7" spans="1:23" ht="15" customHeight="1" x14ac:dyDescent="0.15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Τυνησία</v>
      </c>
      <c r="E7">
        <f>IFERROR(INDEX(StandingsCalc!$F$2:$F$49,MATCH(D7,StandingsCalc!$B$2:$B$49,0))+(13-6)/1000,-999999)</f>
        <v>1098031.007</v>
      </c>
      <c r="F7">
        <f t="shared" si="0"/>
        <v>10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Νέα Ζηλανδία</v>
      </c>
      <c r="D8" t="str">
        <f>'Fixtures by Matchday'!$AG$13</f>
        <v>Ιράν</v>
      </c>
      <c r="E8">
        <f>IFERROR(INDEX(StandingsCalc!$F$2:$F$49,MATCH(D8,StandingsCalc!$B$2:$B$49,0))+(13-7)/1000,-999999)</f>
        <v>2098022.0060000001</v>
      </c>
      <c r="F8">
        <f t="shared" si="0"/>
        <v>8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2098033.0049999999</v>
      </c>
      <c r="F9">
        <f t="shared" si="0"/>
        <v>6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4100042.0040000002</v>
      </c>
      <c r="F10">
        <f t="shared" si="0"/>
        <v>3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2098033.003</v>
      </c>
      <c r="F11">
        <f t="shared" si="0"/>
        <v>7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1096023.0020000001</v>
      </c>
      <c r="F12">
        <f t="shared" si="0"/>
        <v>11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1096012.0009999999</v>
      </c>
      <c r="F13">
        <f t="shared" si="0"/>
        <v>12</v>
      </c>
    </row>
    <row r="18" spans="1:23" ht="15" customHeight="1" x14ac:dyDescent="0.15">
      <c r="K18" t="s">
        <v>248</v>
      </c>
    </row>
    <row r="19" spans="1:23" ht="15" customHeight="1" x14ac:dyDescent="0.15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15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D E G H I J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98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95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15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95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92</v>
      </c>
      <c r="V21">
        <f>IFERROR(IF(AND(INDEX($F$2:$F$13,MATCH(Q21,$A$2:$A$13,0))&lt;=8,COUNTIF($L$20:L20,Q21)=0),100-INDEX($F$2:$F$13,MATCH(Q21,$A$2:$A$13,0)),-999),-999)</f>
        <v>94</v>
      </c>
      <c r="W21" t="str">
        <f t="shared" si="1"/>
        <v>Παραγουάη</v>
      </c>
    </row>
    <row r="22" spans="1:23" ht="15" customHeight="1" x14ac:dyDescent="0.15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94</v>
      </c>
      <c r="V22">
        <f>IFERROR(IF(AND(INDEX($F$2:$F$13,MATCH(Q22,$A$2:$A$13,0))&lt;=8,COUNTIF($L$20:L21,Q22)=0),100-INDEX($F$2:$F$13,MATCH(Q22,$A$2:$A$13,0)),-999),-999)</f>
        <v>97</v>
      </c>
      <c r="W22" t="str">
        <f t="shared" si="1"/>
        <v>Πράσινο Ακρωτήριο</v>
      </c>
    </row>
    <row r="23" spans="1:23" ht="15" customHeight="1" x14ac:dyDescent="0.15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97</v>
      </c>
      <c r="U23">
        <f>IFERROR(IF(AND(INDEX($F$2:$F$13,MATCH(P23,$A$2:$A$13,0))&lt;=8,COUNTIF($L$20:L22,P23)=0),100-INDEX($F$2:$F$13,MATCH(P23,$A$2:$A$13,0)),-999),-999)</f>
        <v>93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 x14ac:dyDescent="0.15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98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97</v>
      </c>
      <c r="V24">
        <f>IFERROR(IF(AND(INDEX($F$2:$F$13,MATCH(Q24,$A$2:$A$13,0))&lt;=8,COUNTIF($L$20:L23,Q24)=0),100-INDEX($F$2:$F$13,MATCH(Q24,$A$2:$A$13,0)),-999),-999)</f>
        <v>93</v>
      </c>
      <c r="W24" t="str">
        <f t="shared" si="1"/>
        <v>Βοσνία και Ερζεγοβίνη</v>
      </c>
    </row>
    <row r="25" spans="1:23" ht="15" customHeight="1" x14ac:dyDescent="0.15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96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97</v>
      </c>
      <c r="V25">
        <f>IFERROR(IF(AND(INDEX($F$2:$F$13,MATCH(Q25,$A$2:$A$13,0))&lt;=8,COUNTIF($L$20:L24,Q25)=0),100-INDEX($F$2:$F$13,MATCH(Q25,$A$2:$A$13,0)),-999),-999)</f>
        <v>93</v>
      </c>
      <c r="W25" t="str">
        <f t="shared" si="1"/>
        <v>Νορβηγία</v>
      </c>
    </row>
    <row r="26" spans="1:23" ht="15" customHeight="1" x14ac:dyDescent="0.15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96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92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93</v>
      </c>
      <c r="W26" t="str">
        <f t="shared" si="1"/>
        <v>Τυνησία</v>
      </c>
    </row>
    <row r="27" spans="1:23" ht="15" customHeight="1" x14ac:dyDescent="0.15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96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93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15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15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Τσεχία</v>
      </c>
    </row>
    <row r="33" spans="1:5" ht="15" customHeight="1" x14ac:dyDescent="0.15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267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Ιαπωνία</v>
      </c>
    </row>
    <row r="35" spans="1:5" ht="15" customHeight="1" x14ac:dyDescent="0.15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Ακτή Ελεφαντοστού</v>
      </c>
    </row>
    <row r="38" spans="1:5" ht="15" customHeight="1" x14ac:dyDescent="0.15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Πράσινο Ακρωτήριο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15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Νορβηγία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15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Τυνησία</v>
      </c>
      <c r="E44" t="str">
        <f>'Fixtures by Matchday'!$Y38</f>
        <v>Καναδάς</v>
      </c>
    </row>
    <row r="45" spans="1:5" ht="15" customHeight="1" x14ac:dyDescent="0.15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Νέα Ζηλανδία</v>
      </c>
      <c r="E47" t="str">
        <f>'Fixtures by Matchday'!$AN38</f>
        <v>Τουρκία</v>
      </c>
    </row>
    <row r="48" spans="1:5" ht="15" customHeight="1" x14ac:dyDescent="0.15">
      <c r="A48">
        <v>89</v>
      </c>
      <c r="B48" t="s">
        <v>268</v>
      </c>
      <c r="C48" t="str">
        <f>IF(E32="","",E32)</f>
        <v>Τσεχία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 x14ac:dyDescent="0.15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Γερμανία</v>
      </c>
    </row>
    <row r="50" spans="1:5" ht="15" customHeight="1" x14ac:dyDescent="0.15">
      <c r="A50">
        <v>91</v>
      </c>
      <c r="B50" t="s">
        <v>268</v>
      </c>
      <c r="C50" t="str">
        <f>IF(E35="","",E35)</f>
        <v>Βραζιλία</v>
      </c>
      <c r="D50" t="str">
        <f>IF(E37="","",E37)</f>
        <v>Ακτή Ελεφαντοστού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268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 x14ac:dyDescent="0.15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269</v>
      </c>
      <c r="C56" t="str">
        <f>IF(E48="","",E48)</f>
        <v>Ιαπωνία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Αγγλία</v>
      </c>
    </row>
    <row r="58" spans="1:5" ht="15" customHeight="1" x14ac:dyDescent="0.15">
      <c r="A58">
        <v>99</v>
      </c>
      <c r="B58" t="s">
        <v>269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15">
      <c r="A60">
        <v>101</v>
      </c>
      <c r="B60" t="s">
        <v>270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 x14ac:dyDescent="0.15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 x14ac:dyDescent="0.15">
      <c r="A62">
        <v>104</v>
      </c>
      <c r="B62" t="s">
        <v>271</v>
      </c>
      <c r="C62" t="str">
        <f>IF(E60="","",E60)</f>
        <v>Αγγλία</v>
      </c>
      <c r="D62" t="str">
        <f>IF(E61="","",E61)</f>
        <v>Πορτογαλία</v>
      </c>
      <c r="E62" t="str">
        <f>'Fixtures by Matchday'!$AD57</f>
        <v>Πορτογαλία</v>
      </c>
    </row>
    <row r="70" spans="1:2" x14ac:dyDescent="0.15">
      <c r="A70" t="str">
        <f>'Fixtures by Matchday'!$V29</f>
        <v>Τσεχία</v>
      </c>
      <c r="B70" t="str">
        <f>'Fixtures by Matchday'!$X29</f>
        <v>Ελβετία</v>
      </c>
    </row>
    <row r="71" spans="1:2" x14ac:dyDescent="0.15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15">
      <c r="A72" t="str">
        <f>'Fixtures by Matchday'!$AF29</f>
        <v>Ιαπωνία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Ολλανδία</v>
      </c>
    </row>
    <row r="74" spans="1:2" x14ac:dyDescent="0.15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15">
      <c r="A76" t="str">
        <f>'Fixtures by Matchday'!$AF32</f>
        <v>Μεξικό</v>
      </c>
      <c r="B76" t="str">
        <f>'Fixtures by Matchday'!$AH32</f>
        <v>Πράσινο Ακρωτήριο</v>
      </c>
    </row>
    <row r="77" spans="1:2" x14ac:dyDescent="0.15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15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15">
      <c r="A79" t="str">
        <f>'Fixtures by Matchday'!$AA35</f>
        <v>Βέλγιο</v>
      </c>
      <c r="B79" t="str">
        <f>'Fixtures by Matchday'!$AC35</f>
        <v>Νορβηγία</v>
      </c>
    </row>
    <row r="80" spans="1:2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1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15">
      <c r="A82" t="str">
        <f>'Fixtures by Matchday'!$V38</f>
        <v>Καναδάς</v>
      </c>
      <c r="B82" t="str">
        <f>'Fixtures by Matchday'!$X38</f>
        <v>Τυνησία</v>
      </c>
    </row>
    <row r="83" spans="1:2" x14ac:dyDescent="0.1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1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15">
      <c r="A85" t="str">
        <f>'Fixtures by Matchday'!$AK38</f>
        <v>Τουρκία</v>
      </c>
      <c r="B85" t="str">
        <f>'Fixtures by Matchday'!$AM38</f>
        <v>Νέα Ζηλανδία</v>
      </c>
    </row>
    <row r="86" spans="1:2" x14ac:dyDescent="0.15">
      <c r="A86" t="str">
        <f>'Fixtures by Matchday'!$V42</f>
        <v>Τσεχία</v>
      </c>
      <c r="B86" t="str">
        <f>'Fixtures by Matchday'!$X42</f>
        <v>Ιαπωνία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Ακτή Ελεφαντοστού</v>
      </c>
    </row>
    <row r="89" spans="1:2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15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15">
      <c r="A91" t="str">
        <f>'Fixtures by Matchday'!$AA45</f>
        <v>ΗΠΑ</v>
      </c>
      <c r="B91" t="str">
        <f>'Fixtures by Matchday'!$AC45</f>
        <v>Βέλγιο</v>
      </c>
    </row>
    <row r="92" spans="1:2" x14ac:dyDescent="0.15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15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15">
      <c r="A94" t="str">
        <f>'Fixtures by Matchday'!$V49</f>
        <v>Ιαπωνία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Γερμανία</v>
      </c>
    </row>
    <row r="96" spans="1:2" x14ac:dyDescent="0.15">
      <c r="A96" t="str">
        <f>'Fixtures by Matchday'!$AF49</f>
        <v>ΗΠΑ</v>
      </c>
      <c r="B96" t="str">
        <f>'Fixtures by Matchday'!$AH49</f>
        <v>Ισπανία</v>
      </c>
    </row>
    <row r="97" spans="1:2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Αγγλία</v>
      </c>
    </row>
    <row r="99" spans="1:2" x14ac:dyDescent="0.15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15">
      <c r="A100" t="str">
        <f>'Fixtures by Matchday'!$AA57</f>
        <v>Αγγλία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15"/>
  <sheetData>
    <row r="1" spans="1:9" x14ac:dyDescent="0.15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 ΔΡΑΚΑΚΗ</dc:creator>
  <cp:lastModifiedBy>Aggelos Soulidis</cp:lastModifiedBy>
  <dcterms:created xsi:type="dcterms:W3CDTF">2026-06-04T19:37:43Z</dcterms:created>
  <dcterms:modified xsi:type="dcterms:W3CDTF">2026-06-03T07:42:59Z</dcterms:modified>
</cp:coreProperties>
</file>