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ΔΕΛΤΙΑ ΚΑΙ UPLOADER\Δελτία για upload\"/>
    </mc:Choice>
  </mc:AlternateContent>
  <xr:revisionPtr revIDLastSave="0" documentId="13_ncr:1_{EA4BC576-415F-4DC1-9DA4-21B87D197FFD}" xr6:coauthVersionLast="47" xr6:coauthVersionMax="47" xr10:uidLastSave="{00000000-0000-0000-0000-000000000000}"/>
  <bookViews>
    <workbookView xWindow="0" yWindow="1950" windowWidth="28920" windowHeight="1419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49" i="4" l="1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L7" i="1" l="1"/>
  <c r="AM7" i="1" s="1"/>
  <c r="W19" i="1"/>
  <c r="C10" i="5" s="1"/>
  <c r="D37" i="5" s="1"/>
  <c r="AB11" i="1"/>
  <c r="AC11" i="1" s="1"/>
  <c r="AG6" i="1"/>
  <c r="D4" i="5" s="1"/>
  <c r="E4" i="5" s="1"/>
  <c r="AB5" i="1"/>
  <c r="C3" i="5" s="1"/>
  <c r="D32" i="5" s="1"/>
  <c r="X29" i="1" s="1"/>
  <c r="AL4" i="1"/>
  <c r="AM4" i="1" s="1"/>
  <c r="AG7" i="1"/>
  <c r="AH7" i="1" s="1"/>
  <c r="W21" i="1"/>
  <c r="X21" i="1" s="1"/>
  <c r="W20" i="1"/>
  <c r="D10" i="5" s="1"/>
  <c r="AG18" i="1"/>
  <c r="B12" i="5" s="1"/>
  <c r="C46" i="5" s="1"/>
  <c r="AB7" i="1"/>
  <c r="AC7" i="1" s="1"/>
  <c r="W18" i="1"/>
  <c r="B10" i="5" s="1"/>
  <c r="C36" i="5" s="1"/>
  <c r="AB4" i="1"/>
  <c r="AC4" i="1" s="1"/>
  <c r="AB6" i="1"/>
  <c r="AC6" i="1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B13" i="5" s="1"/>
  <c r="C39" i="5" s="1"/>
  <c r="AB21" i="1"/>
  <c r="AC21" i="1" s="1"/>
  <c r="AG19" i="1"/>
  <c r="AH19" i="1" s="1"/>
  <c r="W13" i="1"/>
  <c r="D6" i="5" s="1"/>
  <c r="E6" i="5" s="1"/>
  <c r="AL19" i="1"/>
  <c r="AB18" i="1"/>
  <c r="B11" i="5" s="1"/>
  <c r="C45" i="5" s="1"/>
  <c r="AL13" i="1"/>
  <c r="D9" i="5" s="1"/>
  <c r="AL11" i="1"/>
  <c r="B9" i="5" s="1"/>
  <c r="C43" i="5" s="1"/>
  <c r="AG11" i="1"/>
  <c r="B8" i="5" s="1"/>
  <c r="C41" i="5" s="1"/>
  <c r="AB19" i="1"/>
  <c r="C11" i="5" s="1"/>
  <c r="D43" i="5" s="1"/>
  <c r="AM35" i="1" s="1"/>
  <c r="AL12" i="1"/>
  <c r="AM12" i="1" s="1"/>
  <c r="AB13" i="1"/>
  <c r="AC13" i="1" s="1"/>
  <c r="AB20" i="1"/>
  <c r="AC20" i="1" s="1"/>
  <c r="AG21" i="1"/>
  <c r="AH21" i="1" s="1"/>
  <c r="AL5" i="1"/>
  <c r="C5" i="5" s="1"/>
  <c r="C47" i="5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X20" i="1" l="1"/>
  <c r="AH6" i="1"/>
  <c r="AC32" i="1"/>
  <c r="AD32" i="1"/>
  <c r="E37" i="5" s="1"/>
  <c r="D50" i="5" s="1"/>
  <c r="AF38" i="1"/>
  <c r="AI38" i="1"/>
  <c r="E46" i="5" s="1"/>
  <c r="D55" i="5" s="1"/>
  <c r="V32" i="1"/>
  <c r="Y32" i="1"/>
  <c r="E36" i="5" s="1"/>
  <c r="D49" i="5" s="1"/>
  <c r="AC42" i="1" s="1"/>
  <c r="AK32" i="1"/>
  <c r="AN32" i="1"/>
  <c r="E39" i="5" s="1"/>
  <c r="D51" i="5" s="1"/>
  <c r="AA38" i="1"/>
  <c r="AD38" i="1"/>
  <c r="E45" i="5" s="1"/>
  <c r="C54" i="5" s="1"/>
  <c r="AK35" i="1"/>
  <c r="AN35" i="1"/>
  <c r="E43" i="5" s="1"/>
  <c r="D52" i="5" s="1"/>
  <c r="AA35" i="1"/>
  <c r="AD35" i="1"/>
  <c r="E41" i="5" s="1"/>
  <c r="D53" i="5" s="1"/>
  <c r="AC45" i="1" s="1"/>
  <c r="AK38" i="1"/>
  <c r="AN38" i="1"/>
  <c r="E47" i="5" s="1"/>
  <c r="D54" i="5" s="1"/>
  <c r="AH45" i="1" s="1"/>
  <c r="C9" i="5"/>
  <c r="D45" i="5" s="1"/>
  <c r="AC38" i="1" s="1"/>
  <c r="AP83" i="1" s="1"/>
  <c r="AM13" i="1"/>
  <c r="D8" i="5"/>
  <c r="E8" i="5" s="1"/>
  <c r="B7" i="5"/>
  <c r="C34" i="5" s="1"/>
  <c r="C6" i="5"/>
  <c r="C37" i="5" s="1"/>
  <c r="AA32" i="1" s="1"/>
  <c r="AO75" i="1" s="1"/>
  <c r="B5" i="5"/>
  <c r="C40" i="5" s="1"/>
  <c r="C12" i="5"/>
  <c r="C42" i="5" s="1"/>
  <c r="AH18" i="1"/>
  <c r="X19" i="1"/>
  <c r="X18" i="1"/>
  <c r="C7" i="5"/>
  <c r="D35" i="5" s="1"/>
  <c r="AM29" i="1" s="1"/>
  <c r="AP73" i="1" s="1"/>
  <c r="B6" i="5"/>
  <c r="C33" i="5" s="1"/>
  <c r="AM5" i="1"/>
  <c r="D5" i="5"/>
  <c r="D36" i="5" s="1"/>
  <c r="X32" i="1" s="1"/>
  <c r="B4" i="5"/>
  <c r="C35" i="5" s="1"/>
  <c r="AC5" i="1"/>
  <c r="D3" i="5"/>
  <c r="W24" i="5" s="1"/>
  <c r="X6" i="1"/>
  <c r="C2" i="5"/>
  <c r="C32" i="5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W27" i="5" s="1"/>
  <c r="D12" i="5"/>
  <c r="E12" i="5" s="1"/>
  <c r="AH5" i="1"/>
  <c r="AH11" i="1"/>
  <c r="D7" i="5"/>
  <c r="D44" i="5" s="1"/>
  <c r="B2" i="5"/>
  <c r="C38" i="5" s="1"/>
  <c r="B72" i="5"/>
  <c r="AP72" i="1"/>
  <c r="AP81" i="1"/>
  <c r="B81" i="5"/>
  <c r="A84" i="5"/>
  <c r="AO84" i="1"/>
  <c r="E13" i="5"/>
  <c r="A75" i="5"/>
  <c r="B75" i="5"/>
  <c r="AP75" i="1"/>
  <c r="A74" i="5"/>
  <c r="AO74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B83" i="5"/>
  <c r="W20" i="5"/>
  <c r="D33" i="5"/>
  <c r="AC29" i="1" s="1"/>
  <c r="E2" i="5"/>
  <c r="E10" i="5"/>
  <c r="D41" i="5"/>
  <c r="AC35" i="1" s="1"/>
  <c r="W25" i="5"/>
  <c r="B70" i="5"/>
  <c r="AP70" i="1"/>
  <c r="AO77" i="1"/>
  <c r="A77" i="5"/>
  <c r="AI42" i="1" l="1"/>
  <c r="E50" i="5" s="1"/>
  <c r="D56" i="5" s="1"/>
  <c r="X49" i="1" s="1"/>
  <c r="AH42" i="1"/>
  <c r="AN45" i="1"/>
  <c r="E55" i="5" s="1"/>
  <c r="D59" i="5" s="1"/>
  <c r="AM49" i="1" s="1"/>
  <c r="AM45" i="1"/>
  <c r="AP87" i="1"/>
  <c r="B87" i="5"/>
  <c r="AN42" i="1"/>
  <c r="E51" i="5" s="1"/>
  <c r="C57" i="5" s="1"/>
  <c r="AA49" i="1" s="1"/>
  <c r="AM42" i="1"/>
  <c r="AI45" i="1"/>
  <c r="E54" i="5" s="1"/>
  <c r="C59" i="5" s="1"/>
  <c r="AF45" i="1"/>
  <c r="Y45" i="1"/>
  <c r="E52" i="5" s="1"/>
  <c r="D58" i="5" s="1"/>
  <c r="X45" i="1"/>
  <c r="B91" i="5"/>
  <c r="AP91" i="1"/>
  <c r="AP92" i="1"/>
  <c r="B92" i="5"/>
  <c r="AF29" i="1"/>
  <c r="AO72" i="1" s="1"/>
  <c r="AI29" i="1"/>
  <c r="E34" i="5" s="1"/>
  <c r="D48" i="5" s="1"/>
  <c r="V35" i="1"/>
  <c r="A78" i="5" s="1"/>
  <c r="Y35" i="1"/>
  <c r="E40" i="5" s="1"/>
  <c r="C53" i="5" s="1"/>
  <c r="AF35" i="1"/>
  <c r="A80" i="5" s="1"/>
  <c r="AI35" i="1"/>
  <c r="E42" i="5" s="1"/>
  <c r="C52" i="5" s="1"/>
  <c r="V45" i="1" s="1"/>
  <c r="AA29" i="1"/>
  <c r="AO71" i="1" s="1"/>
  <c r="AD29" i="1"/>
  <c r="E33" i="5" s="1"/>
  <c r="C49" i="5" s="1"/>
  <c r="AK29" i="1"/>
  <c r="AO73" i="1" s="1"/>
  <c r="AN29" i="1"/>
  <c r="E35" i="5" s="1"/>
  <c r="C50" i="5" s="1"/>
  <c r="AF42" i="1" s="1"/>
  <c r="V29" i="1"/>
  <c r="AO70" i="1" s="1"/>
  <c r="Y29" i="1"/>
  <c r="E32" i="5" s="1"/>
  <c r="C48" i="5" s="1"/>
  <c r="V42" i="1" s="1"/>
  <c r="X38" i="1"/>
  <c r="Y38" i="1"/>
  <c r="E44" i="5" s="1"/>
  <c r="C55" i="5" s="1"/>
  <c r="AK45" i="1" s="1"/>
  <c r="AF32" i="1"/>
  <c r="AO76" i="1" s="1"/>
  <c r="AI32" i="1"/>
  <c r="E38" i="5" s="1"/>
  <c r="C51" i="5" s="1"/>
  <c r="AK42" i="1" s="1"/>
  <c r="E5" i="5"/>
  <c r="A73" i="5"/>
  <c r="D46" i="5"/>
  <c r="AH38" i="1" s="1"/>
  <c r="AP84" i="1" s="1"/>
  <c r="B73" i="5"/>
  <c r="W21" i="5"/>
  <c r="D40" i="5"/>
  <c r="X35" i="1" s="1"/>
  <c r="B78" i="5" s="1"/>
  <c r="E3" i="5"/>
  <c r="A70" i="5"/>
  <c r="B85" i="5"/>
  <c r="A82" i="5"/>
  <c r="AP80" i="1"/>
  <c r="D39" i="5"/>
  <c r="AM32" i="1" s="1"/>
  <c r="AP77" i="1" s="1"/>
  <c r="A76" i="5"/>
  <c r="W23" i="5"/>
  <c r="E7" i="5"/>
  <c r="W26" i="5"/>
  <c r="B71" i="5"/>
  <c r="AP71" i="1"/>
  <c r="B76" i="5"/>
  <c r="AP76" i="1"/>
  <c r="B74" i="5"/>
  <c r="AP74" i="1"/>
  <c r="B79" i="5"/>
  <c r="AP79" i="1"/>
  <c r="B82" i="5" l="1"/>
  <c r="AP82" i="1"/>
  <c r="A72" i="5"/>
  <c r="AO78" i="1"/>
  <c r="AO80" i="1"/>
  <c r="A71" i="5"/>
  <c r="AP94" i="1"/>
  <c r="B94" i="5"/>
  <c r="AP88" i="1"/>
  <c r="B88" i="5"/>
  <c r="B97" i="5"/>
  <c r="AP97" i="1"/>
  <c r="B93" i="5"/>
  <c r="AP93" i="1"/>
  <c r="A95" i="5"/>
  <c r="AO95" i="1"/>
  <c r="AP89" i="1"/>
  <c r="B89" i="5"/>
  <c r="AN49" i="1"/>
  <c r="E59" i="5" s="1"/>
  <c r="D61" i="5" s="1"/>
  <c r="AC53" i="1" s="1"/>
  <c r="AK49" i="1"/>
  <c r="AO92" i="1"/>
  <c r="A92" i="5"/>
  <c r="AI49" i="1"/>
  <c r="E58" i="5" s="1"/>
  <c r="C61" i="5" s="1"/>
  <c r="AH49" i="1"/>
  <c r="B90" i="5"/>
  <c r="AP90" i="1"/>
  <c r="Y42" i="1"/>
  <c r="E48" i="5" s="1"/>
  <c r="C56" i="5" s="1"/>
  <c r="X42" i="1"/>
  <c r="AD45" i="1"/>
  <c r="E53" i="5" s="1"/>
  <c r="C58" i="5" s="1"/>
  <c r="AF49" i="1" s="1"/>
  <c r="AA45" i="1"/>
  <c r="A90" i="5"/>
  <c r="AO90" i="1"/>
  <c r="AD42" i="1"/>
  <c r="E49" i="5" s="1"/>
  <c r="D57" i="5" s="1"/>
  <c r="AA42" i="1"/>
  <c r="AO88" i="1"/>
  <c r="A88" i="5"/>
  <c r="AO86" i="1"/>
  <c r="A86" i="5"/>
  <c r="AO93" i="1"/>
  <c r="A93" i="5"/>
  <c r="AO89" i="1"/>
  <c r="A89" i="5"/>
  <c r="F11" i="5"/>
  <c r="V25" i="5" s="1"/>
  <c r="B84" i="5"/>
  <c r="F6" i="5"/>
  <c r="S27" i="5" s="1"/>
  <c r="AP78" i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B99" i="5" l="1"/>
  <c r="AP99" i="1"/>
  <c r="AO97" i="1"/>
  <c r="A97" i="5"/>
  <c r="AD53" i="1"/>
  <c r="E61" i="5" s="1"/>
  <c r="D62" i="5" s="1"/>
  <c r="AA53" i="1"/>
  <c r="AP96" i="1"/>
  <c r="B96" i="5"/>
  <c r="Y49" i="1"/>
  <c r="E56" i="5" s="1"/>
  <c r="C60" i="5" s="1"/>
  <c r="V53" i="1" s="1"/>
  <c r="V49" i="1"/>
  <c r="AP86" i="1"/>
  <c r="B86" i="5"/>
  <c r="A96" i="5"/>
  <c r="AO96" i="1"/>
  <c r="AO91" i="1"/>
  <c r="A91" i="5"/>
  <c r="AD49" i="1"/>
  <c r="E57" i="5" s="1"/>
  <c r="D60" i="5" s="1"/>
  <c r="AC49" i="1"/>
  <c r="A87" i="5"/>
  <c r="AO87" i="1"/>
  <c r="U23" i="5"/>
  <c r="V26" i="5"/>
  <c r="U27" i="5"/>
  <c r="V24" i="5"/>
  <c r="S22" i="5"/>
  <c r="R26" i="5"/>
  <c r="S25" i="5"/>
  <c r="R23" i="5"/>
  <c r="S24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  <c r="AD57" i="1" l="1"/>
  <c r="E62" i="5" s="1"/>
  <c r="AC57" i="1"/>
  <c r="A99" i="5"/>
  <c r="AO99" i="1"/>
  <c r="AO98" i="1"/>
  <c r="A98" i="5"/>
  <c r="AO94" i="1"/>
  <c r="A94" i="5"/>
  <c r="Y53" i="1"/>
  <c r="E60" i="5" s="1"/>
  <c r="C62" i="5" s="1"/>
  <c r="AA57" i="1" s="1"/>
  <c r="X53" i="1"/>
  <c r="AP95" i="1"/>
  <c r="B95" i="5"/>
  <c r="AP100" i="1" l="1"/>
  <c r="B100" i="5"/>
  <c r="A100" i="5"/>
  <c r="AO100" i="1"/>
  <c r="AP98" i="1"/>
  <c r="B98" i="5"/>
</calcChain>
</file>

<file path=xl/sharedStrings.xml><?xml version="1.0" encoding="utf-8"?>
<sst xmlns="http://schemas.openxmlformats.org/spreadsheetml/2006/main" count="5447" uniqueCount="770">
  <si>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</si>
  <si>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</si>
  <si>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</si>
  <si>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</si>
  <si>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</si>
  <si>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</si>
  <si>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</si>
  <si>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</si>
  <si>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</si>
  <si>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</si>
  <si>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</si>
  <si>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</si>
  <si>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</si>
  <si>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</si>
  <si>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</si>
  <si>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</si>
  <si>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</si>
  <si>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</si>
  <si>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</si>
  <si>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</si>
  <si>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</si>
  <si>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</si>
  <si>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</si>
  <si>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</si>
  <si>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</si>
  <si>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</si>
  <si>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</si>
  <si>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</si>
  <si>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</si>
  <si>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</si>
  <si>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</si>
  <si>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</si>
  <si>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</si>
  <si>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</si>
  <si>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</si>
  <si>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</si>
  <si>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</si>
  <si>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</si>
  <si>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</si>
  <si>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</si>
  <si>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</si>
  <si>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</si>
  <si>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</si>
  <si>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</si>
  <si>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</si>
  <si>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</si>
  <si>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</si>
  <si>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</si>
  <si>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</si>
  <si>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</si>
  <si>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</si>
  <si>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</si>
  <si>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</si>
  <si>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</si>
  <si>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</si>
  <si>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</si>
  <si>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</si>
  <si>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</si>
  <si>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</si>
  <si>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</si>
  <si>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</si>
  <si>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</si>
  <si>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</si>
  <si>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</si>
  <si>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</si>
  <si>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</si>
  <si>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</si>
  <si>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</si>
  <si>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</si>
  <si>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</si>
  <si>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</si>
  <si>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</si>
  <si>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</si>
  <si>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</si>
  <si>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</si>
  <si>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</si>
  <si>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</si>
  <si>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</si>
  <si>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</si>
  <si>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</si>
  <si>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</si>
  <si>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</si>
  <si>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</si>
  <si>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</si>
  <si>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</si>
  <si>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</si>
  <si>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</si>
  <si>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</si>
  <si>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</si>
  <si>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</si>
  <si>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</si>
  <si>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</si>
  <si>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</si>
  <si>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</si>
  <si>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</si>
  <si>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</si>
  <si>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</si>
  <si>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</si>
  <si>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</si>
  <si>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</si>
  <si>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</si>
  <si>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</si>
  <si>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</si>
  <si>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</si>
  <si>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</si>
  <si>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</si>
  <si>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</si>
  <si>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</si>
  <si>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</si>
  <si>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</si>
  <si>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</si>
  <si>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</si>
  <si>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</si>
  <si>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</si>
  <si>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</si>
  <si>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</si>
  <si>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</si>
  <si>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</si>
  <si>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</si>
  <si>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</si>
  <si>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</si>
  <si>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</si>
  <si>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</si>
  <si>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</si>
  <si>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</si>
  <si>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</si>
  <si>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</si>
  <si>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</si>
  <si>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</si>
  <si>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</si>
  <si>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</si>
  <si>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</si>
  <si>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</si>
  <si>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</si>
  <si>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</si>
  <si>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</si>
  <si>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</si>
  <si>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</si>
  <si>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</si>
  <si>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</si>
  <si>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</si>
  <si>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</si>
  <si>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</si>
  <si>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</si>
  <si>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</si>
  <si>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</si>
  <si>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</si>
  <si>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</si>
  <si>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</si>
  <si>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</si>
  <si>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</si>
  <si>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</si>
  <si>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</si>
  <si>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</si>
  <si>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</si>
  <si>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</si>
  <si>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</si>
  <si>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</si>
  <si>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</si>
  <si>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</si>
  <si>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</si>
  <si>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</si>
  <si>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</si>
  <si>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</si>
  <si>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</si>
  <si>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</si>
  <si>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</si>
  <si>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</si>
  <si>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</si>
  <si>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</si>
  <si>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</si>
  <si>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</si>
  <si>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</si>
  <si>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</si>
  <si>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</si>
  <si>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</si>
  <si>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</si>
  <si>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</si>
  <si>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</si>
  <si>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</si>
  <si>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</si>
  <si>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</si>
  <si>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</si>
  <si>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</si>
  <si>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</si>
  <si>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</si>
  <si>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</si>
  <si>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</si>
  <si>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</si>
  <si>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</si>
  <si>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</si>
  <si>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</si>
  <si>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</si>
  <si>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</si>
  <si>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</si>
  <si>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</si>
  <si>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</si>
  <si>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</si>
  <si>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</si>
  <si>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</si>
  <si>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</si>
  <si>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</si>
  <si>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</si>
  <si>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</si>
  <si>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</si>
  <si>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</si>
  <si>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</si>
  <si>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</si>
  <si>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</si>
  <si>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</si>
  <si>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</si>
  <si>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</si>
  <si>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</si>
  <si>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</si>
  <si>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</si>
  <si>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</si>
  <si>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</si>
  <si>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</si>
  <si>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</si>
  <si>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</si>
  <si>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</si>
  <si>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</si>
  <si>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</si>
  <si>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</si>
  <si>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</si>
  <si>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</si>
  <si>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</si>
  <si>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</si>
  <si>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</si>
  <si>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</si>
  <si>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</si>
  <si>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</si>
  <si>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</si>
  <si>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</si>
  <si>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</si>
  <si>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</si>
  <si>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</si>
  <si>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</si>
  <si>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</si>
  <si>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</si>
  <si>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</si>
  <si>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</si>
  <si>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</si>
  <si>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</si>
  <si>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</si>
  <si>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</si>
  <si>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</si>
  <si>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</si>
  <si>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</si>
  <si>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</si>
  <si>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</si>
  <si>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</si>
  <si>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</si>
  <si>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</si>
  <si>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</si>
  <si>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</si>
  <si>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</si>
  <si>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</si>
  <si>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</si>
  <si>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</si>
  <si>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</si>
  <si>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</si>
  <si>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</si>
  <si>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</si>
  <si>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</si>
  <si>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</si>
  <si>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</si>
  <si>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</si>
  <si>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</si>
  <si>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</si>
  <si>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</si>
  <si>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</si>
  <si>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</si>
  <si>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</si>
  <si>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</si>
  <si>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</si>
  <si>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</si>
  <si>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</si>
  <si>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</si>
  <si>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</si>
  <si>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</si>
  <si>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</si>
  <si>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</si>
  <si>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</si>
  <si>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</si>
  <si>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</si>
  <si>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</si>
  <si>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</si>
  <si>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</si>
  <si>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</si>
  <si>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</si>
  <si>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</si>
  <si>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</si>
  <si>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</si>
  <si>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</si>
  <si>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</si>
  <si>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</si>
  <si>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</si>
  <si>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</si>
  <si>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</si>
  <si>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</si>
  <si>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</si>
  <si>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</si>
  <si>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</si>
  <si>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</si>
  <si>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</si>
  <si>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</si>
  <si>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</si>
  <si>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</si>
  <si>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</si>
  <si>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</si>
  <si>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</si>
  <si>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</si>
  <si>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</si>
  <si>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</si>
  <si>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</si>
  <si>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</si>
  <si>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</si>
  <si>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</si>
  <si>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</si>
  <si>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</si>
  <si>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</si>
  <si>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</si>
  <si>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</si>
  <si>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</si>
  <si>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</si>
  <si>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</si>
  <si>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</si>
  <si>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</si>
  <si>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</si>
  <si>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</si>
  <si>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</si>
  <si>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</si>
  <si>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</si>
  <si>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</si>
  <si>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</si>
  <si>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</si>
  <si>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</si>
  <si>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</si>
  <si>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</si>
  <si>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</si>
  <si>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</si>
  <si>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</si>
  <si>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</si>
  <si>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</si>
  <si>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</si>
  <si>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</si>
  <si>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</si>
  <si>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</si>
  <si>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</si>
  <si>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</si>
  <si>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</si>
  <si>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</si>
  <si>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</si>
  <si>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</si>
  <si>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</si>
  <si>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</si>
  <si>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</si>
  <si>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</si>
  <si>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</si>
  <si>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</si>
  <si>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</si>
  <si>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</si>
  <si>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</si>
  <si>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</si>
  <si>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</si>
  <si>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</si>
  <si>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</si>
  <si>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</si>
  <si>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</si>
  <si>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</si>
  <si>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</si>
  <si>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</si>
  <si>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</si>
  <si>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</si>
  <si>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</si>
  <si>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</si>
  <si>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</si>
  <si>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</si>
  <si>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</si>
  <si>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</si>
  <si>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</si>
  <si>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</si>
  <si>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</si>
  <si>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</si>
  <si>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</si>
  <si>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</si>
  <si>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</si>
  <si>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</si>
  <si>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</si>
  <si>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</si>
  <si>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</si>
  <si>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</si>
  <si>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</si>
  <si>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</si>
  <si>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</si>
  <si>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</si>
  <si>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</si>
  <si>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</si>
  <si>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</si>
  <si>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</si>
  <si>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</si>
  <si>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</si>
  <si>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</si>
  <si>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</si>
  <si>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</si>
  <si>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</si>
  <si>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</si>
  <si>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</si>
  <si>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</si>
  <si>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</si>
  <si>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</si>
  <si>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</si>
  <si>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</si>
  <si>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</si>
  <si>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</si>
  <si>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</si>
  <si>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</si>
  <si>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</si>
  <si>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</si>
  <si>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</si>
  <si>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</si>
  <si>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</si>
  <si>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</si>
  <si>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</si>
  <si>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</si>
  <si>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</si>
  <si>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</si>
  <si>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</si>
  <si>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</si>
  <si>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</si>
  <si>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</si>
  <si>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</si>
  <si>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</si>
  <si>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</si>
  <si>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</si>
  <si>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</si>
  <si>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</si>
  <si>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</si>
  <si>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</si>
  <si>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</si>
  <si>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</si>
  <si>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</si>
  <si>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</si>
  <si>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</si>
  <si>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</si>
  <si>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</si>
  <si>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</si>
  <si>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</si>
  <si>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</si>
  <si>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</si>
  <si>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</si>
  <si>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</si>
  <si>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</si>
  <si>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</si>
  <si>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</si>
  <si>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</si>
  <si>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</si>
  <si>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</si>
  <si>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</si>
  <si>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</si>
  <si>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</si>
  <si>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</si>
  <si>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</si>
  <si>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</si>
  <si>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</si>
  <si>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</si>
  <si>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</si>
  <si>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</si>
  <si>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</si>
  <si>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</si>
  <si>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</si>
  <si>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</si>
  <si>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</si>
  <si>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</si>
  <si>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</si>
  <si>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</si>
  <si>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</si>
  <si>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</si>
  <si>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</si>
  <si>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</si>
  <si>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</si>
  <si>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</si>
  <si>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</si>
  <si>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</si>
  <si>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</si>
  <si>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</si>
  <si>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</si>
  <si>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</si>
  <si>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</si>
  <si>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</si>
  <si>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</si>
  <si>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</si>
  <si>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</si>
  <si>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</si>
  <si>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</si>
  <si>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</si>
  <si>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</si>
  <si>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</si>
  <si>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</si>
  <si>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</si>
  <si>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</si>
  <si>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</si>
  <si>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</si>
  <si>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</si>
  <si>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</si>
  <si>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</si>
  <si>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</si>
  <si>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</si>
  <si>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</si>
  <si>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</si>
  <si>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</si>
  <si>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</si>
  <si>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</si>
  <si>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</si>
  <si>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</si>
  <si>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</si>
  <si>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</si>
  <si>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</si>
  <si>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</si>
  <si>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</si>
  <si>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</si>
  <si>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</si>
  <si>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</si>
  <si>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</si>
  <si>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</si>
  <si>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</si>
  <si>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</si>
  <si>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</si>
  <si>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</si>
  <si>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</si>
  <si>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</si>
  <si>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</si>
  <si>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</si>
  <si>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</si>
  <si>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</si>
  <si>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</si>
  <si>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</si>
  <si>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</si>
  <si>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</si>
  <si>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</si>
  <si>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</si>
  <si>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</si>
  <si>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</si>
  <si>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</si>
  <si>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</si>
  <si>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</si>
  <si>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</si>
  <si>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</si>
  <si>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</si>
  <si>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</si>
  <si>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</si>
  <si>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</si>
  <si>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</si>
  <si>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</si>
  <si>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</si>
  <si>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</si>
  <si>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</si>
  <si>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</si>
  <si>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</si>
  <si>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</si>
  <si>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</si>
  <si>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</si>
  <si>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</si>
  <si>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</si>
  <si>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</si>
  <si>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</si>
  <si>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</si>
  <si>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</si>
  <si>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</si>
  <si>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</si>
  <si>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</si>
  <si>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</si>
  <si>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</si>
  <si>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</si>
  <si>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</si>
  <si>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</si>
  <si>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</si>
  <si>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</si>
  <si>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</si>
  <si>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</si>
  <si>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</si>
  <si>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</si>
  <si>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</si>
  <si>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</si>
  <si>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</si>
  <si>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</si>
  <si>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</si>
  <si>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</si>
  <si>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</si>
  <si>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</si>
  <si>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</si>
  <si>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</si>
  <si>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</si>
  <si>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</si>
  <si>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</si>
  <si>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</si>
  <si>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</si>
  <si>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</si>
  <si>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</si>
  <si>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</si>
  <si>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</si>
  <si>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</si>
  <si>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</si>
  <si>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</si>
  <si>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</si>
  <si>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</si>
  <si>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</si>
  <si>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</si>
  <si>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</si>
  <si>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</si>
  <si>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</si>
  <si>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</si>
  <si>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</si>
  <si>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</si>
  <si>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</si>
  <si>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</si>
  <si>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</si>
  <si>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</si>
  <si>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</si>
  <si>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</si>
  <si>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</si>
  <si>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</si>
  <si>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</si>
  <si>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</si>
  <si>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</si>
  <si>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</si>
  <si>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</si>
  <si>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</si>
  <si>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</si>
  <si>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</si>
  <si>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</si>
  <si>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</si>
  <si>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</si>
  <si>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</si>
  <si>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</si>
  <si>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</si>
  <si>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</si>
  <si>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</si>
  <si>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</si>
  <si>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</si>
  <si>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</si>
  <si>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</si>
  <si>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</si>
  <si>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</si>
  <si>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</si>
  <si>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</si>
  <si>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</si>
  <si>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</si>
  <si>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</si>
  <si>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</si>
  <si>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</si>
  <si>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</si>
  <si>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</si>
  <si>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</si>
  <si>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</si>
  <si>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</si>
  <si>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</si>
  <si>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</si>
  <si>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</si>
  <si>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</si>
  <si>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</si>
  <si>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</si>
  <si>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</si>
  <si>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</si>
  <si>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</si>
  <si>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</si>
  <si>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</si>
  <si>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</si>
  <si>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</si>
  <si>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</si>
  <si>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</si>
  <si>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</si>
  <si>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</si>
  <si>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</si>
  <si>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</si>
  <si>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</si>
  <si>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</si>
  <si>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</si>
  <si>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</si>
  <si>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</si>
  <si>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</si>
  <si>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</si>
  <si>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</si>
  <si>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</si>
  <si>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</si>
  <si>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</si>
  <si>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</si>
  <si>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</si>
  <si>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</si>
  <si>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</si>
  <si>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</si>
  <si>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</si>
  <si>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</si>
  <si>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</si>
  <si>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</si>
  <si>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</si>
  <si>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</si>
  <si>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</si>
  <si>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</si>
  <si>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</si>
  <si>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</si>
  <si>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</si>
  <si>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</si>
  <si>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</si>
  <si>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</si>
  <si>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</si>
  <si>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</si>
  <si>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</si>
  <si>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</si>
  <si>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</si>
  <si>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</si>
  <si>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</si>
  <si>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</si>
  <si>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</si>
  <si>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</si>
  <si>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</si>
  <si>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</si>
  <si>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</si>
  <si>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</si>
  <si>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</si>
  <si>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</si>
  <si>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</si>
  <si>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</si>
  <si>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</si>
  <si>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</si>
  <si>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</si>
  <si>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</si>
  <si>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</si>
  <si>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</si>
  <si>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</si>
  <si>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</si>
  <si>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</si>
  <si>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</si>
  <si>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</si>
  <si>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</si>
  <si>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</si>
  <si>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</si>
  <si>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</si>
  <si>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</si>
  <si>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</si>
  <si>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</si>
  <si>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</si>
  <si>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</si>
  <si>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</si>
  <si>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</si>
  <si>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</si>
  <si>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</si>
  <si>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</si>
  <si>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</si>
  <si>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</si>
  <si>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</si>
  <si>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</si>
  <si>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</si>
  <si>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</si>
  <si>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</si>
  <si>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</si>
  <si>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</si>
  <si>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</si>
  <si>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</si>
  <si>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</si>
  <si>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</si>
  <si>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</si>
  <si>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</si>
  <si>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</si>
  <si>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</si>
  <si>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</si>
  <si>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</si>
  <si>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</si>
  <si>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OTEPAPA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</si>
</sst>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4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sz val="10"/>
      <color theme="10"/>
      <name val="Arial"/>
    </font>
    <font>
      <b/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9" fillId="22" borderId="10" xfId="0" applyFont="1" applyFill="1" applyBorder="1" applyAlignment="1">
      <alignment horizontal="center" vertical="center"/>
    </xf>
    <xf numFmtId="0" fontId="13" fillId="27" borderId="2" xfId="0" applyFont="1" applyFill="1" applyBorder="1" applyAlignment="1">
      <alignment horizontal="left" vertical="center"/>
    </xf>
    <xf numFmtId="0" fontId="13" fillId="28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1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5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3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3" borderId="10" xfId="0" applyFont="1" applyFill="1" applyBorder="1" applyAlignment="1">
      <alignment horizontal="center" vertical="center"/>
    </xf>
    <xf numFmtId="0" fontId="12" fillId="28" borderId="2" xfId="1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6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7" borderId="2" xfId="0" applyFill="1" applyBorder="1" applyAlignment="1">
      <alignment horizontal="center" vertical="center"/>
    </xf>
    <xf numFmtId="0" fontId="11" fillId="20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23" zoomScale="80" zoomScaleNormal="80" workbookViewId="0">
      <selection activeCell="C31" sqref="C31:G31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38" t="s">
        <v>0</v>
      </c>
      <c r="B1" s="39"/>
      <c r="C1" s="39"/>
      <c r="D1" s="39"/>
      <c r="E1" s="39"/>
      <c r="F1" s="39"/>
      <c r="G1" s="2"/>
      <c r="H1" s="38" t="s">
        <v>1</v>
      </c>
      <c r="I1" s="39"/>
      <c r="J1" s="39"/>
      <c r="K1" s="39"/>
      <c r="L1" s="39"/>
      <c r="M1" s="39"/>
      <c r="N1" s="2"/>
      <c r="O1" s="38" t="s">
        <v>2</v>
      </c>
      <c r="P1" s="39"/>
      <c r="Q1" s="39"/>
      <c r="R1" s="39"/>
      <c r="S1" s="39"/>
      <c r="T1" s="39"/>
    </row>
    <row r="2" spans="1:39" ht="24" customHeight="1" x14ac:dyDescent="0.25">
      <c r="A2" s="3" t="s">
        <v>3</v>
      </c>
      <c r="B2" s="3" t="s">
        <v>4</v>
      </c>
      <c r="C2" s="46" t="s">
        <v>5</v>
      </c>
      <c r="D2" s="47"/>
      <c r="E2" s="48"/>
      <c r="F2" s="3" t="s">
        <v>6</v>
      </c>
      <c r="G2" s="2"/>
      <c r="H2" s="3" t="s">
        <v>3</v>
      </c>
      <c r="I2" s="3" t="s">
        <v>4</v>
      </c>
      <c r="J2" s="46" t="s">
        <v>5</v>
      </c>
      <c r="K2" s="47"/>
      <c r="L2" s="48"/>
      <c r="M2" s="3" t="s">
        <v>6</v>
      </c>
      <c r="N2" s="2"/>
      <c r="O2" s="3" t="s">
        <v>3</v>
      </c>
      <c r="P2" s="3" t="s">
        <v>4</v>
      </c>
      <c r="Q2" s="46" t="s">
        <v>5</v>
      </c>
      <c r="R2" s="47"/>
      <c r="S2" s="48"/>
      <c r="T2" s="3" t="s">
        <v>6</v>
      </c>
      <c r="V2" s="23" t="s">
        <v>7</v>
      </c>
      <c r="W2" s="24"/>
      <c r="X2" s="25"/>
      <c r="AA2" s="23" t="s">
        <v>8</v>
      </c>
      <c r="AB2" s="24"/>
      <c r="AC2" s="25"/>
      <c r="AF2" s="23" t="s">
        <v>9</v>
      </c>
      <c r="AG2" s="24"/>
      <c r="AH2" s="25"/>
      <c r="AK2" s="23" t="s">
        <v>10</v>
      </c>
      <c r="AL2" s="24"/>
      <c r="AM2" s="25"/>
    </row>
    <row r="3" spans="1:39" ht="21.75" customHeight="1" x14ac:dyDescent="0.25">
      <c r="A3" s="35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1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1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21"/>
      <c r="P4" s="4" t="s">
        <v>21</v>
      </c>
      <c r="Q4" s="5">
        <v>1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9</v>
      </c>
    </row>
    <row r="5" spans="1:39" ht="21.75" customHeight="1" x14ac:dyDescent="0.25">
      <c r="A5" s="37" t="s">
        <v>22</v>
      </c>
      <c r="B5" s="4" t="s">
        <v>23</v>
      </c>
      <c r="C5" s="5">
        <v>2</v>
      </c>
      <c r="D5" s="5" t="s">
        <v>13</v>
      </c>
      <c r="E5" s="5">
        <v>1</v>
      </c>
      <c r="F5" s="4" t="str">
        <f t="shared" si="0"/>
        <v>1</v>
      </c>
      <c r="G5" s="2"/>
      <c r="H5" s="37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37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6</v>
      </c>
    </row>
    <row r="6" spans="1:39" ht="21.75" customHeight="1" x14ac:dyDescent="0.25">
      <c r="A6" s="21"/>
      <c r="B6" s="4" t="s">
        <v>26</v>
      </c>
      <c r="C6" s="5">
        <v>0</v>
      </c>
      <c r="D6" s="5" t="s">
        <v>13</v>
      </c>
      <c r="E6" s="5">
        <v>3</v>
      </c>
      <c r="F6" s="4" t="str">
        <f t="shared" si="0"/>
        <v>2</v>
      </c>
      <c r="G6" s="2"/>
      <c r="H6" s="21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21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4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3</v>
      </c>
    </row>
    <row r="7" spans="1:39" ht="21.75" customHeight="1" x14ac:dyDescent="0.25">
      <c r="A7" s="20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20" t="s">
        <v>29</v>
      </c>
      <c r="I7" s="4" t="s">
        <v>31</v>
      </c>
      <c r="J7" s="5">
        <v>2</v>
      </c>
      <c r="K7" s="5" t="s">
        <v>13</v>
      </c>
      <c r="L7" s="5">
        <v>2</v>
      </c>
      <c r="M7" s="4" t="str">
        <f t="shared" si="1"/>
        <v>X</v>
      </c>
      <c r="N7" s="2"/>
      <c r="O7" s="20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 x14ac:dyDescent="0.25">
      <c r="A8" s="21"/>
      <c r="B8" s="4" t="s">
        <v>33</v>
      </c>
      <c r="C8" s="5">
        <v>1</v>
      </c>
      <c r="D8" s="5" t="s">
        <v>13</v>
      </c>
      <c r="E8" s="5">
        <v>3</v>
      </c>
      <c r="F8" s="4" t="str">
        <f t="shared" si="0"/>
        <v>2</v>
      </c>
      <c r="G8" s="2"/>
      <c r="H8" s="21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1"/>
      <c r="P8" s="4" t="s">
        <v>35</v>
      </c>
      <c r="Q8" s="5">
        <v>3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5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5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2</v>
      </c>
      <c r="T9" s="4" t="str">
        <f t="shared" si="2"/>
        <v>2</v>
      </c>
      <c r="V9" s="23" t="s">
        <v>40</v>
      </c>
      <c r="W9" s="24"/>
      <c r="X9" s="25"/>
      <c r="AA9" s="23" t="s">
        <v>41</v>
      </c>
      <c r="AB9" s="24"/>
      <c r="AC9" s="25"/>
      <c r="AF9" s="23" t="s">
        <v>42</v>
      </c>
      <c r="AG9" s="24"/>
      <c r="AH9" s="25"/>
      <c r="AK9" s="23" t="s">
        <v>43</v>
      </c>
      <c r="AL9" s="24"/>
      <c r="AM9" s="25"/>
    </row>
    <row r="10" spans="1:39" ht="21.75" customHeight="1" x14ac:dyDescent="0.25">
      <c r="A10" s="21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21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21"/>
      <c r="P10" s="4" t="s">
        <v>46</v>
      </c>
      <c r="Q10" s="5">
        <v>1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2" t="s">
        <v>47</v>
      </c>
      <c r="B11" s="4" t="s">
        <v>48</v>
      </c>
      <c r="C11" s="5">
        <v>5</v>
      </c>
      <c r="D11" s="5" t="s">
        <v>13</v>
      </c>
      <c r="E11" s="5">
        <v>0</v>
      </c>
      <c r="F11" s="4" t="str">
        <f t="shared" si="0"/>
        <v>1</v>
      </c>
      <c r="G11" s="2"/>
      <c r="H11" s="22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2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Αίγυπτος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21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1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21"/>
      <c r="P12" s="4" t="s">
        <v>53</v>
      </c>
      <c r="Q12" s="5">
        <v>1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Τυνησία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Βέλγιο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30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30" t="s">
        <v>54</v>
      </c>
      <c r="I13" s="4" t="s">
        <v>56</v>
      </c>
      <c r="J13" s="5">
        <v>3</v>
      </c>
      <c r="K13" s="5" t="s">
        <v>13</v>
      </c>
      <c r="L13" s="5">
        <v>0</v>
      </c>
      <c r="M13" s="4" t="str">
        <f t="shared" si="1"/>
        <v>1</v>
      </c>
      <c r="N13" s="2"/>
      <c r="O13" s="30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21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21"/>
      <c r="I14" s="4" t="s">
        <v>59</v>
      </c>
      <c r="J14" s="5">
        <v>3</v>
      </c>
      <c r="K14" s="5" t="s">
        <v>13</v>
      </c>
      <c r="L14" s="5">
        <v>2</v>
      </c>
      <c r="M14" s="4" t="str">
        <f t="shared" si="1"/>
        <v>1</v>
      </c>
      <c r="N14" s="2"/>
      <c r="O14" s="21"/>
      <c r="P14" s="4" t="s">
        <v>60</v>
      </c>
      <c r="Q14" s="5">
        <v>2</v>
      </c>
      <c r="R14" s="5" t="s">
        <v>13</v>
      </c>
      <c r="S14" s="5">
        <v>2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Ιαπωνία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32" t="s">
        <v>61</v>
      </c>
      <c r="B15" s="4" t="s">
        <v>62</v>
      </c>
      <c r="C15" s="5">
        <v>1</v>
      </c>
      <c r="D15" s="5" t="s">
        <v>13</v>
      </c>
      <c r="E15" s="5">
        <v>2</v>
      </c>
      <c r="F15" s="4" t="str">
        <f t="shared" si="0"/>
        <v>2</v>
      </c>
      <c r="G15" s="2"/>
      <c r="H15" s="32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2" t="s">
        <v>61</v>
      </c>
      <c r="P15" s="4" t="s">
        <v>64</v>
      </c>
      <c r="Q15" s="5">
        <v>2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1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1"/>
      <c r="I16" s="4" t="s">
        <v>66</v>
      </c>
      <c r="J16" s="5">
        <v>1</v>
      </c>
      <c r="K16" s="5" t="s">
        <v>13</v>
      </c>
      <c r="L16" s="5">
        <v>3</v>
      </c>
      <c r="M16" s="4" t="str">
        <f t="shared" si="1"/>
        <v>2</v>
      </c>
      <c r="N16" s="2"/>
      <c r="O16" s="21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3" t="s">
        <v>68</v>
      </c>
      <c r="W16" s="24"/>
      <c r="X16" s="25"/>
      <c r="AA16" s="23" t="s">
        <v>69</v>
      </c>
      <c r="AB16" s="24"/>
      <c r="AC16" s="25"/>
      <c r="AF16" s="23" t="s">
        <v>70</v>
      </c>
      <c r="AG16" s="24"/>
      <c r="AH16" s="25"/>
      <c r="AK16" s="23" t="s">
        <v>71</v>
      </c>
      <c r="AL16" s="24"/>
      <c r="AM16" s="25"/>
    </row>
    <row r="17" spans="1:40" ht="21.75" customHeight="1" x14ac:dyDescent="0.25">
      <c r="A17" s="31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31" t="s">
        <v>72</v>
      </c>
      <c r="I17" s="4" t="s">
        <v>74</v>
      </c>
      <c r="J17" s="5">
        <v>5</v>
      </c>
      <c r="K17" s="5" t="s">
        <v>13</v>
      </c>
      <c r="L17" s="5">
        <v>1</v>
      </c>
      <c r="M17" s="4" t="str">
        <f t="shared" si="1"/>
        <v>1</v>
      </c>
      <c r="N17" s="2"/>
      <c r="O17" s="31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1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1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21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Νορβηγία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Κολομβία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9</v>
      </c>
    </row>
    <row r="19" spans="1:40" ht="21.75" customHeight="1" x14ac:dyDescent="0.25">
      <c r="A19" s="33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33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3" t="s">
        <v>79</v>
      </c>
      <c r="P19" s="4" t="s">
        <v>82</v>
      </c>
      <c r="Q19" s="5">
        <v>2</v>
      </c>
      <c r="R19" s="5" t="s">
        <v>13</v>
      </c>
      <c r="S19" s="5">
        <v>2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Γαλλία</v>
      </c>
      <c r="X19" s="7">
        <f>INDEX(StandingsCalc!$C$34:$C$37,MATCH(W19,StandingsCalc!$B$34:$B$37,0))</f>
        <v>7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Πορτογαλία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v>6</v>
      </c>
    </row>
    <row r="20" spans="1:40" ht="21.75" customHeight="1" x14ac:dyDescent="0.25">
      <c r="A20" s="21"/>
      <c r="B20" s="4" t="s">
        <v>83</v>
      </c>
      <c r="C20" s="5">
        <v>0</v>
      </c>
      <c r="D20" s="5" t="s">
        <v>13</v>
      </c>
      <c r="E20" s="5">
        <v>4</v>
      </c>
      <c r="F20" s="4" t="str">
        <f t="shared" si="0"/>
        <v>2</v>
      </c>
      <c r="G20" s="2"/>
      <c r="H20" s="21"/>
      <c r="I20" s="4" t="s">
        <v>84</v>
      </c>
      <c r="J20" s="5">
        <v>3</v>
      </c>
      <c r="K20" s="5" t="s">
        <v>13</v>
      </c>
      <c r="L20" s="5">
        <v>1</v>
      </c>
      <c r="M20" s="4" t="str">
        <f t="shared" si="1"/>
        <v>1</v>
      </c>
      <c r="N20" s="2"/>
      <c r="O20" s="21"/>
      <c r="P20" s="4" t="s">
        <v>85</v>
      </c>
      <c r="Q20" s="5">
        <v>2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4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2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2" t="s">
        <v>86</v>
      </c>
      <c r="P21" s="4" t="s">
        <v>89</v>
      </c>
      <c r="Q21" s="5">
        <v>1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5">
      <c r="A22" s="21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1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1"/>
      <c r="P22" s="4" t="s">
        <v>92</v>
      </c>
      <c r="Q22" s="5">
        <v>1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36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36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36" t="s">
        <v>93</v>
      </c>
      <c r="P23" s="4" t="s">
        <v>96</v>
      </c>
      <c r="Q23" s="5">
        <v>2</v>
      </c>
      <c r="R23" s="5" t="s">
        <v>13</v>
      </c>
      <c r="S23" s="5">
        <v>1</v>
      </c>
      <c r="T23" s="4" t="str">
        <f t="shared" si="2"/>
        <v>1</v>
      </c>
      <c r="V23" s="49" t="s">
        <v>97</v>
      </c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40" ht="21.75" customHeight="1" x14ac:dyDescent="0.25">
      <c r="A24" s="21"/>
      <c r="B24" s="4" t="s">
        <v>98</v>
      </c>
      <c r="C24" s="5">
        <v>1</v>
      </c>
      <c r="D24" s="5" t="s">
        <v>13</v>
      </c>
      <c r="E24" s="5">
        <v>3</v>
      </c>
      <c r="F24" s="4" t="str">
        <f t="shared" si="0"/>
        <v>2</v>
      </c>
      <c r="G24" s="2"/>
      <c r="H24" s="21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1"/>
      <c r="P24" s="4" t="s">
        <v>100</v>
      </c>
      <c r="Q24" s="5">
        <v>3</v>
      </c>
      <c r="R24" s="5" t="s">
        <v>13</v>
      </c>
      <c r="S24" s="5">
        <v>1</v>
      </c>
      <c r="T24" s="4" t="str">
        <f t="shared" si="2"/>
        <v>1</v>
      </c>
      <c r="V24" s="52" t="s">
        <v>101</v>
      </c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40" ht="21.75" customHeight="1" x14ac:dyDescent="0.25">
      <c r="A25" s="53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3" t="s">
        <v>102</v>
      </c>
      <c r="I25" s="4" t="s">
        <v>104</v>
      </c>
      <c r="J25" s="5">
        <v>3</v>
      </c>
      <c r="K25" s="5" t="s">
        <v>13</v>
      </c>
      <c r="L25" s="5">
        <v>1</v>
      </c>
      <c r="M25" s="4" t="str">
        <f t="shared" si="1"/>
        <v>1</v>
      </c>
      <c r="N25" s="2"/>
      <c r="O25" s="36" t="s">
        <v>102</v>
      </c>
      <c r="P25" s="4" t="s">
        <v>105</v>
      </c>
      <c r="Q25" s="5">
        <v>1</v>
      </c>
      <c r="R25" s="5" t="s">
        <v>13</v>
      </c>
      <c r="S25" s="5">
        <v>2</v>
      </c>
      <c r="T25" s="4" t="str">
        <f t="shared" si="2"/>
        <v>2</v>
      </c>
      <c r="V25" s="52" t="s">
        <v>106</v>
      </c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40" ht="24.95" customHeight="1" x14ac:dyDescent="0.25">
      <c r="A26" s="21"/>
      <c r="B26" s="4" t="s">
        <v>107</v>
      </c>
      <c r="C26" s="5">
        <v>3</v>
      </c>
      <c r="D26" s="5" t="s">
        <v>13</v>
      </c>
      <c r="E26" s="5">
        <v>1</v>
      </c>
      <c r="F26" s="4" t="str">
        <f t="shared" si="0"/>
        <v>1</v>
      </c>
      <c r="G26" s="2"/>
      <c r="H26" s="21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21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5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2">
      <c r="V27" s="4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">
      <c r="V29" s="15" t="str">
        <f>KnockoutCalc!$C$32</f>
        <v>Τσεχία</v>
      </c>
      <c r="W29" s="15" t="s">
        <v>13</v>
      </c>
      <c r="X29" s="15" t="str">
        <f>KnockoutCalc!$D$32</f>
        <v>Καναδάς</v>
      </c>
      <c r="Y29" s="15" t="str">
        <f>KnockoutCalc!$C$32</f>
        <v>Τσεχία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5" t="str">
        <f>KnockoutCalc!$C$33</f>
        <v>Γερμανία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5" t="str">
        <f>KnockoutCalc!$C$34</f>
        <v>Ολλανδία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Τυνησία</v>
      </c>
      <c r="AN29" s="15" t="str">
        <f>KnockoutCalc!$C$35</f>
        <v>Βραζιλία</v>
      </c>
    </row>
    <row r="30" spans="1:40" ht="24" customHeight="1" x14ac:dyDescent="0.2">
      <c r="B30" s="17" t="s">
        <v>114</v>
      </c>
      <c r="C30" s="54" t="s">
        <v>769</v>
      </c>
      <c r="D30" s="54"/>
      <c r="E30" s="54"/>
      <c r="F30" s="54"/>
      <c r="G30" s="54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18" t="s">
        <v>115</v>
      </c>
      <c r="C31" s="44"/>
      <c r="D31" s="45"/>
      <c r="E31" s="45"/>
      <c r="F31" s="45"/>
      <c r="G31" s="45"/>
      <c r="V31" s="26" t="s">
        <v>116</v>
      </c>
      <c r="W31" s="27"/>
      <c r="X31" s="27"/>
      <c r="Y31" s="28"/>
      <c r="Z31" s="15"/>
      <c r="AA31" s="26" t="s">
        <v>116</v>
      </c>
      <c r="AB31" s="27"/>
      <c r="AC31" s="27"/>
      <c r="AD31" s="28"/>
      <c r="AE31" s="15"/>
      <c r="AF31" s="26" t="s">
        <v>116</v>
      </c>
      <c r="AG31" s="27"/>
      <c r="AH31" s="27"/>
      <c r="AI31" s="28"/>
      <c r="AJ31" s="15"/>
      <c r="AK31" s="26" t="s">
        <v>117</v>
      </c>
      <c r="AL31" s="27"/>
      <c r="AM31" s="27"/>
      <c r="AN31" s="28"/>
    </row>
    <row r="32" spans="1:40" ht="24" customHeight="1" x14ac:dyDescent="0.2">
      <c r="V32" s="15" t="str">
        <f>KnockoutCalc!$C$36</f>
        <v>Νορβηγία</v>
      </c>
      <c r="W32" s="15" t="s">
        <v>13</v>
      </c>
      <c r="X32" s="15" t="str">
        <f>KnockoutCalc!$D$36</f>
        <v>Παραγουάη</v>
      </c>
      <c r="Y32" s="15" t="str">
        <f>KnockoutCalc!$C$36</f>
        <v>Νορβηγία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Γαλλία</v>
      </c>
      <c r="AD32" s="15" t="str">
        <f>KnockoutCalc!$D$37</f>
        <v>Γαλλία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5" t="str">
        <f>KnockoutCalc!$C$38</f>
        <v>Μεξικό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5" t="str">
        <f>KnockoutCalc!$C$39</f>
        <v>Αγγλία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6" t="s">
        <v>117</v>
      </c>
      <c r="W34" s="27"/>
      <c r="X34" s="27"/>
      <c r="Y34" s="28"/>
      <c r="Z34" s="15"/>
      <c r="AA34" s="26" t="s">
        <v>117</v>
      </c>
      <c r="AB34" s="27"/>
      <c r="AC34" s="27"/>
      <c r="AD34" s="28"/>
      <c r="AE34" s="15"/>
      <c r="AF34" s="26" t="s">
        <v>118</v>
      </c>
      <c r="AG34" s="27"/>
      <c r="AH34" s="27"/>
      <c r="AI34" s="28"/>
      <c r="AJ34" s="15"/>
      <c r="AK34" s="26" t="s">
        <v>118</v>
      </c>
      <c r="AL34" s="27"/>
      <c r="AM34" s="27"/>
      <c r="AN34" s="28"/>
    </row>
    <row r="35" spans="22:40" ht="24" customHeight="1" x14ac:dyDescent="0.2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5" t="str">
        <f>KnockoutCalc!$C$40</f>
        <v>ΗΠΑ</v>
      </c>
      <c r="Z35" s="15"/>
      <c r="AA35" s="15" t="str">
        <f>KnockoutCalc!$C$41</f>
        <v>Αίγυπτος</v>
      </c>
      <c r="AB35" s="15" t="s">
        <v>13</v>
      </c>
      <c r="AC35" s="15" t="str">
        <f>KnockoutCalc!$D$41</f>
        <v>Σενεγάλη</v>
      </c>
      <c r="AD35" s="15" t="str">
        <f>KnockoutCalc!$C$41</f>
        <v>Αίγυπτος</v>
      </c>
      <c r="AE35" s="15"/>
      <c r="AF35" s="15" t="str">
        <f>KnockoutCalc!$C$42</f>
        <v>Πορτογαλία</v>
      </c>
      <c r="AG35" s="15" t="s">
        <v>13</v>
      </c>
      <c r="AH35" s="15" t="str">
        <f>KnockoutCalc!$D$42</f>
        <v>Γκάνα</v>
      </c>
      <c r="AI35" s="15" t="str">
        <f>KnockoutCalc!$C$42</f>
        <v>Πορτογαλία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5" t="str">
        <f>KnockoutCalc!$C$43</f>
        <v>Ισπανία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6" t="s">
        <v>118</v>
      </c>
      <c r="W37" s="27"/>
      <c r="X37" s="27"/>
      <c r="Y37" s="28"/>
      <c r="Z37" s="15"/>
      <c r="AA37" s="26" t="s">
        <v>119</v>
      </c>
      <c r="AB37" s="27"/>
      <c r="AC37" s="27"/>
      <c r="AD37" s="28"/>
      <c r="AE37" s="15"/>
      <c r="AF37" s="26" t="s">
        <v>119</v>
      </c>
      <c r="AG37" s="27"/>
      <c r="AH37" s="27"/>
      <c r="AI37" s="28"/>
      <c r="AJ37" s="15"/>
      <c r="AK37" s="26" t="s">
        <v>119</v>
      </c>
      <c r="AL37" s="27"/>
      <c r="AM37" s="27"/>
      <c r="AN37" s="28"/>
    </row>
    <row r="38" spans="22:40" ht="24" customHeight="1" x14ac:dyDescent="0.2">
      <c r="V38" s="15" t="str">
        <f>KnockoutCalc!$C$44</f>
        <v>Ελβετία</v>
      </c>
      <c r="W38" s="15" t="s">
        <v>13</v>
      </c>
      <c r="X38" s="15" t="str">
        <f>KnockoutCalc!$D$44</f>
        <v>Σουηδία</v>
      </c>
      <c r="Y38" s="15" t="str">
        <f>KnockoutCalc!$D$44</f>
        <v>Σουηδία</v>
      </c>
      <c r="Z38" s="15"/>
      <c r="AA38" s="15" t="str">
        <f>KnockoutCalc!$C$45</f>
        <v>Αργεντινή</v>
      </c>
      <c r="AB38" s="15" t="s">
        <v>13</v>
      </c>
      <c r="AC38" s="16" t="str">
        <f>KnockoutCalc!$D$45</f>
        <v>Ουρουγουάη</v>
      </c>
      <c r="AD38" s="15" t="str">
        <f>KnockoutCalc!$C$45</f>
        <v>Αργεντινή</v>
      </c>
      <c r="AE38" s="15"/>
      <c r="AF38" s="15" t="str">
        <f>KnockoutCalc!$C$46</f>
        <v>Κολομβία</v>
      </c>
      <c r="AG38" s="15" t="s">
        <v>13</v>
      </c>
      <c r="AH38" s="15" t="str">
        <f>KnockoutCalc!$D$46</f>
        <v>Κροατία</v>
      </c>
      <c r="AI38" s="15" t="str">
        <f>KnockoutCalc!$C$46</f>
        <v>Κολομβία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Βέλγιο</v>
      </c>
      <c r="AN38" s="15" t="str">
        <f>KnockoutCalc!$C$47</f>
        <v>Τουρκία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3" t="s">
        <v>120</v>
      </c>
      <c r="W41" s="27"/>
      <c r="X41" s="27"/>
      <c r="Y41" s="28"/>
      <c r="Z41" s="15"/>
      <c r="AA41" s="43" t="s">
        <v>120</v>
      </c>
      <c r="AB41" s="27"/>
      <c r="AC41" s="27"/>
      <c r="AD41" s="28"/>
      <c r="AE41" s="15"/>
      <c r="AF41" s="43" t="s">
        <v>121</v>
      </c>
      <c r="AG41" s="27"/>
      <c r="AH41" s="27"/>
      <c r="AI41" s="28"/>
      <c r="AJ41" s="15"/>
      <c r="AK41" s="43" t="s">
        <v>121</v>
      </c>
      <c r="AL41" s="27"/>
      <c r="AM41" s="27"/>
      <c r="AN41" s="28"/>
    </row>
    <row r="42" spans="22:40" ht="24" customHeight="1" x14ac:dyDescent="0.2">
      <c r="V42" s="15" t="str">
        <f>KnockoutCalc!$C$48</f>
        <v>Τσεχία</v>
      </c>
      <c r="W42" s="15" t="s">
        <v>13</v>
      </c>
      <c r="X42" s="15" t="str">
        <f>KnockoutCalc!$D$48</f>
        <v>Ολλανδία</v>
      </c>
      <c r="Y42" s="15" t="str">
        <f>KnockoutCalc!$D$48</f>
        <v>Ολλανδία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Νορβηγία</v>
      </c>
      <c r="AD42" s="15" t="str">
        <f>KnockoutCalc!$C$49</f>
        <v>Γερμανία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Γαλλία</v>
      </c>
      <c r="AI42" s="15" t="str">
        <f>KnockoutCalc!$D$50</f>
        <v>Γαλλία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5" t="str">
        <f>KnockoutCalc!$D$51</f>
        <v>Αγγλία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4" t="s">
        <v>122</v>
      </c>
      <c r="W44" s="27"/>
      <c r="X44" s="27"/>
      <c r="Y44" s="28"/>
      <c r="Z44" s="15"/>
      <c r="AA44" s="34" t="s">
        <v>122</v>
      </c>
      <c r="AB44" s="27"/>
      <c r="AC44" s="27"/>
      <c r="AD44" s="28"/>
      <c r="AE44" s="15"/>
      <c r="AF44" s="34" t="s">
        <v>123</v>
      </c>
      <c r="AG44" s="27"/>
      <c r="AH44" s="27"/>
      <c r="AI44" s="28"/>
      <c r="AJ44" s="15"/>
      <c r="AK44" s="34" t="s">
        <v>123</v>
      </c>
      <c r="AL44" s="27"/>
      <c r="AM44" s="27"/>
      <c r="AN44" s="28"/>
    </row>
    <row r="45" spans="22:40" ht="24" customHeight="1" x14ac:dyDescent="0.2">
      <c r="V45" s="15" t="str">
        <f>KnockoutCalc!$C$52</f>
        <v>Πορτογαλία</v>
      </c>
      <c r="W45" s="15" t="s">
        <v>13</v>
      </c>
      <c r="X45" s="15" t="str">
        <f>KnockoutCalc!$D$52</f>
        <v>Ισπανία</v>
      </c>
      <c r="Y45" s="15" t="str">
        <f>KnockoutCalc!$D$52</f>
        <v>Ισπανία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Αίγυπτος</v>
      </c>
      <c r="AD45" s="15" t="str">
        <f>KnockoutCalc!$C$53</f>
        <v>ΗΠΑ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5" t="str">
        <f>KnockoutCalc!$C$54</f>
        <v>Αργεντινή</v>
      </c>
      <c r="AJ45" s="15"/>
      <c r="AK45" s="15" t="str">
        <f>KnockoutCalc!$C$55</f>
        <v>Σουηδία</v>
      </c>
      <c r="AL45" s="15" t="s">
        <v>13</v>
      </c>
      <c r="AM45" s="15" t="str">
        <f>KnockoutCalc!$D$55</f>
        <v>Κολομβία</v>
      </c>
      <c r="AN45" s="15" t="str">
        <f>KnockoutCalc!$D$55</f>
        <v>Κολομβία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1" t="s">
        <v>124</v>
      </c>
      <c r="W48" s="27"/>
      <c r="X48" s="27"/>
      <c r="Y48" s="28"/>
      <c r="Z48" s="15"/>
      <c r="AA48" s="41" t="s">
        <v>125</v>
      </c>
      <c r="AB48" s="27"/>
      <c r="AC48" s="27"/>
      <c r="AD48" s="28"/>
      <c r="AE48" s="15"/>
      <c r="AF48" s="41" t="s">
        <v>126</v>
      </c>
      <c r="AG48" s="27"/>
      <c r="AH48" s="27"/>
      <c r="AI48" s="28"/>
      <c r="AJ48" s="15"/>
      <c r="AK48" s="41" t="s">
        <v>126</v>
      </c>
      <c r="AL48" s="27"/>
      <c r="AM48" s="27"/>
      <c r="AN48" s="28"/>
    </row>
    <row r="49" spans="22:40" ht="24" customHeight="1" x14ac:dyDescent="0.2">
      <c r="V49" s="15" t="str">
        <f>KnockoutCalc!$C$56</f>
        <v>Ολλανδία</v>
      </c>
      <c r="W49" s="15" t="s">
        <v>13</v>
      </c>
      <c r="X49" s="15" t="str">
        <f>KnockoutCalc!$D$56</f>
        <v>Γαλλία</v>
      </c>
      <c r="Y49" s="15" t="str">
        <f>KnockoutCalc!$C$56</f>
        <v>Ολλανδία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5" t="str">
        <f>KnockoutCalc!$D$57</f>
        <v>Γερμανία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5" t="str">
        <f>KnockoutCalc!$D$58</f>
        <v>Ισπανία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Κολομβία</v>
      </c>
      <c r="AN49" s="15" t="str">
        <f>KnockoutCalc!$C$59</f>
        <v>Αργεντινή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29" t="s">
        <v>127</v>
      </c>
      <c r="W52" s="27"/>
      <c r="X52" s="27"/>
      <c r="Y52" s="28"/>
      <c r="Z52" s="15"/>
      <c r="AA52" s="29" t="s">
        <v>128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Ολλανδία</v>
      </c>
      <c r="W53" s="15" t="s">
        <v>13</v>
      </c>
      <c r="X53" s="15" t="str">
        <f>KnockoutCalc!$D$60</f>
        <v>Γερμανία</v>
      </c>
      <c r="Y53" s="15" t="str">
        <f>KnockoutCalc!$D$60</f>
        <v>Γερμανία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5" t="str">
        <f>KnockoutCalc!$C$61</f>
        <v>Ισπανία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1" t="s">
        <v>129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Γερμανία</v>
      </c>
      <c r="AB57" s="15" t="s">
        <v>13</v>
      </c>
      <c r="AC57" s="15" t="str">
        <f>KnockoutCalc!$D$62</f>
        <v>Ισπανία</v>
      </c>
      <c r="AD57" s="15" t="str">
        <f>KnockoutCalc!$D$62</f>
        <v>Ισπανία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0" t="s">
        <v>130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Καναδάς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Τυνησία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Νορβηγία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Γαλλία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Αίγυπτος</v>
      </c>
      <c r="AP79" t="str">
        <f>IF($AC$35="","",$AC$35)</f>
        <v>Σενεγάλη</v>
      </c>
    </row>
    <row r="80" spans="22:42" x14ac:dyDescent="0.2">
      <c r="AO80" t="str">
        <f>IF($AF$35="","",$AF$35)</f>
        <v>Πορτογαλία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Ελβετία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Κολομβία</v>
      </c>
      <c r="AP84" t="str">
        <f>IF($AH$38="","",$AH$38)</f>
        <v>Κροατία</v>
      </c>
    </row>
    <row r="85" spans="41:42" x14ac:dyDescent="0.2">
      <c r="AO85" t="str">
        <f>IF($AK$38="","",$AK$38)</f>
        <v>Τουρκία</v>
      </c>
      <c r="AP85" t="str">
        <f>IF($AM$38="","",$AM$38)</f>
        <v>Βέλγιο</v>
      </c>
    </row>
    <row r="86" spans="41:42" x14ac:dyDescent="0.2">
      <c r="AO86" t="str">
        <f>IF($V$42="","",$V$42)</f>
        <v>Τσεχία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Νορβηγία</v>
      </c>
    </row>
    <row r="88" spans="41:42" x14ac:dyDescent="0.2">
      <c r="AO88" t="str">
        <f>IF($AF$42="","",$AF$42)</f>
        <v>Βραζιλία</v>
      </c>
      <c r="AP88" t="str">
        <f>IF($AH$42="","",$AH$42)</f>
        <v>Γαλλία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Πορτογαλία</v>
      </c>
      <c r="AP90" t="str">
        <f>IF($X$45="","",$X$45)</f>
        <v>Ισπανία</v>
      </c>
    </row>
    <row r="91" spans="41:42" x14ac:dyDescent="0.2">
      <c r="AO91" t="str">
        <f>IF($AA$45="","",$AA$45)</f>
        <v>ΗΠΑ</v>
      </c>
      <c r="AP91" t="str">
        <f>IF($AC$45="","",$AC$45)</f>
        <v>Αίγυπτος</v>
      </c>
    </row>
    <row r="92" spans="41:42" x14ac:dyDescent="0.2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2">
      <c r="AO93" t="str">
        <f>IF($AK$45="","",$AK$45)</f>
        <v>Σουηδία</v>
      </c>
      <c r="AP93" t="str">
        <f>IF($AM$45="","",$AM$45)</f>
        <v>Κολομβία</v>
      </c>
    </row>
    <row r="94" spans="41:42" x14ac:dyDescent="0.2">
      <c r="AO94" t="str">
        <f>IF($V$49="","",$V$49)</f>
        <v>Ολλανδία</v>
      </c>
      <c r="AP94" t="str">
        <f>IF($X$49="","",$X$49)</f>
        <v>Γαλλία</v>
      </c>
    </row>
    <row r="95" spans="41:42" x14ac:dyDescent="0.2">
      <c r="AO95" t="str">
        <f>IF($AA$49="","",$AA$49)</f>
        <v>Αγγλία</v>
      </c>
      <c r="AP95" t="str">
        <f>IF($AC$49="","",$AC$49)</f>
        <v>Γερμανία</v>
      </c>
    </row>
    <row r="96" spans="41:42" x14ac:dyDescent="0.2">
      <c r="AO96" t="str">
        <f>IF($AF$49="","",$AF$49)</f>
        <v>ΗΠΑ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Κολομβία</v>
      </c>
    </row>
    <row r="98" spans="41:42" x14ac:dyDescent="0.2">
      <c r="AO98" t="str">
        <f>IF($V$53="","",$V$53)</f>
        <v>Ολλανδία</v>
      </c>
      <c r="AP98" t="str">
        <f>IF($X$53="","",$X$53)</f>
        <v>Γερμανία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Γερμανία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1">
    <dataValidation type="list" allowBlank="1" sqref="C3:C26 E3:E26 J3:J26 L3:L26 Q3:Q26 S3:S26" xr:uid="{00000000-0002-0000-0000-000000000000}">
      <formula1>"0,1,2,3,4,5,6,7,8,9,10"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19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19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7103044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95013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4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0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4100032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5102041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7102054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7104063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-6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94012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3100041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9106084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4101063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93022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6</v>
      </c>
      <c r="F13">
        <f>C13*1000000+(D13+100)*1000+E13*10+(4-3)</f>
        <v>4100061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9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9103064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3099033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97012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6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1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6101041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-9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91013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4100052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4100031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5</v>
      </c>
      <c r="E22">
        <f>SUM(IF('Fixtures by Matchday'!C13&lt;&gt;"",'Fixtures by Matchday'!C13,0),IF('Fixtures by Matchday'!J13&lt;&gt;"",'Fixtures by Matchday'!J13,0),IF('Fixtures by Matchday'!S14&lt;&gt;"",'Fixtures by Matchday'!S14,0))</f>
        <v>8</v>
      </c>
      <c r="F22">
        <f>C22*1000000+(D22+100)*1000+E22*10+(4-0)</f>
        <v>7105084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0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-4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96043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-2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4098032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5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1</v>
      </c>
      <c r="E25">
        <f>SUM(IF('Fixtures by Matchday'!E14&lt;&gt;"",'Fixtures by Matchday'!E14,0),IF('Fixtures by Matchday'!J14&lt;&gt;"",'Fixtures by Matchday'!J14,0),IF('Fixtures by Matchday'!Q14&lt;&gt;"",'Fixtures by Matchday'!Q14,0))</f>
        <v>6</v>
      </c>
      <c r="F25">
        <f>C25*1000000+(D25+100)*1000+E25*10+(4-3)</f>
        <v>5101061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6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6103054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9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5</v>
      </c>
      <c r="E27">
        <f>SUM(IF('Fixtures by Matchday'!E15&lt;&gt;"",'Fixtures by Matchday'!E15,0),IF('Fixtures by Matchday'!Q15&lt;&gt;"",'Fixtures by Matchday'!Q15,0),IF('Fixtures by Matchday'!L16&lt;&gt;"",'Fixtures by Matchday'!L16,0))</f>
        <v>7</v>
      </c>
      <c r="F27">
        <f>C27*1000000+(D27+100)*1000+E27*10+(4-1)</f>
        <v>9105073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3097012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-5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95011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10</v>
      </c>
      <c r="E30">
        <f>SUM(IF('Fixtures by Matchday'!C17&lt;&gt;"",'Fixtures by Matchday'!C17,0),IF('Fixtures by Matchday'!J17&lt;&gt;"",'Fixtures by Matchday'!J17,0),IF('Fixtures by Matchday'!S18&lt;&gt;"",'Fixtures by Matchday'!S18,0))</f>
        <v>12</v>
      </c>
      <c r="F30">
        <f>C30*1000000+(D30+100)*1000+E30*10+(4-0)</f>
        <v>9110124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-8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92013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3095032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6103051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7104074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3098043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7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6</v>
      </c>
      <c r="E36">
        <f>SUM(IF('Fixtures by Matchday'!Q19&lt;&gt;"",'Fixtures by Matchday'!Q19,0),IF('Fixtures by Matchday'!E20&lt;&gt;"",'Fixtures by Matchday'!E20,0),IF('Fixtures by Matchday'!J20&lt;&gt;"",'Fixtures by Matchday'!J20,0))</f>
        <v>9</v>
      </c>
      <c r="F36">
        <f>C36*1000000+(D36+100)*1000+E36*10+(4-2)</f>
        <v>7106092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92011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9105074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3098033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5</v>
      </c>
      <c r="F40">
        <f>C40*1000000+(D40+100)*1000+E40*10+(4-2)</f>
        <v>6102052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95021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6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3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6103064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0</v>
      </c>
      <c r="E43">
        <f>SUM(IF('Fixtures by Matchday'!E23&lt;&gt;"",'Fixtures by Matchday'!E23,0),IF('Fixtures by Matchday'!L24&lt;&gt;"",'Fixtures by Matchday'!L24,0),IF('Fixtures by Matchday'!Q24&lt;&gt;"",'Fixtures by Matchday'!Q24,0))</f>
        <v>5</v>
      </c>
      <c r="F43">
        <f>C43*1000000+(D43+100)*1000+E43*10+(4-1)</f>
        <v>3100053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-7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93022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9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7</v>
      </c>
      <c r="F45">
        <f>C45*1000000+(D45+100)*1000+E45*10+(4-3)</f>
        <v>9104071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5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9105074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3099043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6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1</v>
      </c>
      <c r="E48">
        <f>SUM(IF('Fixtures by Matchday'!L25&lt;&gt;"",'Fixtures by Matchday'!L25,0),IF('Fixtures by Matchday'!S25&lt;&gt;"",'Fixtures by Matchday'!S25,0),IF('Fixtures by Matchday'!C26&lt;&gt;"",'Fixtures by Matchday'!C26,0))</f>
        <v>6</v>
      </c>
      <c r="F48">
        <f>C48*1000000+(D48+100)*1000+E48*10+(4-2)</f>
        <v>6101062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95021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4100032.0120000001</v>
      </c>
      <c r="F2">
        <f t="shared" ref="F2:F13" si="0">1+COUNTIF($E$2:$E$13,"&gt;"&amp;E2)</f>
        <v>2</v>
      </c>
    </row>
    <row r="3" spans="1:23" ht="15" customHeight="1" x14ac:dyDescent="0.2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3100041.0109999999</v>
      </c>
      <c r="F3">
        <f t="shared" si="0"/>
        <v>6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4100061.01</v>
      </c>
      <c r="F4">
        <f t="shared" si="0"/>
        <v>1</v>
      </c>
    </row>
    <row r="5" spans="1:23" ht="15" customHeight="1" x14ac:dyDescent="0.2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3099033.0090000001</v>
      </c>
      <c r="F5">
        <f t="shared" si="0"/>
        <v>8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4100031.0079999999</v>
      </c>
      <c r="F6">
        <f t="shared" si="0"/>
        <v>3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Τυνησία</v>
      </c>
      <c r="D7" t="str">
        <f>'Fixtures by Matchday'!$AB$13</f>
        <v>Σουηδία</v>
      </c>
      <c r="E7">
        <f>IFERROR(INDEX(StandingsCalc!$F$2:$F$49,MATCH(D7,StandingsCalc!$B$2:$B$49,0))+(13-6)/1000,-999999)</f>
        <v>4098032.0070000002</v>
      </c>
      <c r="F7">
        <f t="shared" si="0"/>
        <v>4</v>
      </c>
    </row>
    <row r="8" spans="1:23" ht="15" customHeight="1" x14ac:dyDescent="0.2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Ιράν</v>
      </c>
      <c r="E8">
        <f>IFERROR(INDEX(StandingsCalc!$F$2:$F$49,MATCH(D8,StandingsCalc!$B$2:$B$49,0))+(13-7)/1000,-999999)</f>
        <v>3097012.0060000001</v>
      </c>
      <c r="F8">
        <f t="shared" si="0"/>
        <v>11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3095032.0049999999</v>
      </c>
      <c r="F9">
        <f t="shared" si="0"/>
        <v>12</v>
      </c>
    </row>
    <row r="10" spans="1:23" ht="15" customHeight="1" x14ac:dyDescent="0.2">
      <c r="A10" t="s">
        <v>79</v>
      </c>
      <c r="B10" t="str">
        <f>'Fixtures by Matchday'!$W$18</f>
        <v>Νορβηγία</v>
      </c>
      <c r="C10" t="str">
        <f>'Fixtures by Matchday'!$W$19</f>
        <v>Γαλλία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3098043.0040000002</v>
      </c>
      <c r="F10">
        <f t="shared" si="0"/>
        <v>9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3098033.003</v>
      </c>
      <c r="F11">
        <f t="shared" si="0"/>
        <v>10</v>
      </c>
    </row>
    <row r="12" spans="1:23" ht="15" customHeight="1" x14ac:dyDescent="0.2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3100053.0019999999</v>
      </c>
      <c r="F12">
        <f t="shared" si="0"/>
        <v>5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3099043.0010000002</v>
      </c>
      <c r="F13">
        <f t="shared" si="0"/>
        <v>7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D E F K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98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99</v>
      </c>
      <c r="U20">
        <f>IFERROR(IF(INDEX($F$2:$F$13,MATCH(P20,$A$2:$A$13,0))&lt;=8,100-INDEX($F$2:$F$13,MATCH(P20,$A$2:$A$13,0)),-999),-999)</f>
        <v>92</v>
      </c>
      <c r="V20">
        <f>IFERROR(IF(INDEX($F$2:$F$13,MATCH(Q20,$A$2:$A$13,0))&lt;=8,100-INDEX($F$2:$F$13,MATCH(Q20,$A$2:$A$13,0)),-999),-999)</f>
        <v>96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99</v>
      </c>
      <c r="S21">
        <f>IFERROR(IF(AND(INDEX($F$2:$F$13,MATCH(N21,$A$2:$A$13,0))&lt;=8,COUNTIF($L$20:L20,N21)=0),100-INDEX($F$2:$F$13,MATCH(N21,$A$2:$A$13,0)),-999),-999)</f>
        <v>92</v>
      </c>
      <c r="T21">
        <f>IFERROR(IF(AND(INDEX($F$2:$F$13,MATCH(O21,$A$2:$A$13,0))&lt;=8,COUNTIF($L$20:L20,O21)=0),100-INDEX($F$2:$F$13,MATCH(O21,$A$2:$A$13,0)),-999),-999)</f>
        <v>96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99</v>
      </c>
      <c r="S22">
        <f>IFERROR(IF(AND(INDEX($F$2:$F$13,MATCH(N22,$A$2:$A$13,0))&lt;=8,COUNTIF($L$20:L21,N22)=0),100-INDEX($F$2:$F$13,MATCH(N22,$A$2:$A$13,0)),-999),-999)</f>
        <v>97</v>
      </c>
      <c r="T22">
        <f>IFERROR(IF(AND(INDEX($F$2:$F$13,MATCH(O22,$A$2:$A$13,0))&lt;=8,COUNTIF($L$20:L21,O22)=0),100-INDEX($F$2:$F$13,MATCH(O22,$A$2:$A$13,0)),-999),-999)</f>
        <v>96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97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95</v>
      </c>
      <c r="W23" t="str">
        <f t="shared" si="1"/>
        <v>ΛΔ Κονγκό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97</v>
      </c>
      <c r="T24">
        <f>IFERROR(IF(AND(INDEX($F$2:$F$13,MATCH(O24,$A$2:$A$13,0))&lt;=8,COUNTIF($L$20:L23,O24)=0),100-INDEX($F$2:$F$13,MATCH(O24,$A$2:$A$13,0)),-999),-999)</f>
        <v>96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97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Σενεγάλη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97</v>
      </c>
      <c r="S26">
        <f>IFERROR(IF(AND(INDEX($F$2:$F$13,MATCH(N26,$A$2:$A$13,0))&lt;=8,COUNTIF($L$20:L25,N26)=0),100-INDEX($F$2:$F$13,MATCH(N26,$A$2:$A$13,0)),-999),-999)</f>
        <v>96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97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Κροατία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Καναδάς</v>
      </c>
      <c r="E32" t="str">
        <f>'Fixtures by Matchday'!$Y29</f>
        <v>Τσεχία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Τυνησία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Νορβηγία</v>
      </c>
      <c r="D36" t="str">
        <f>IFERROR(INDEX($D$2:$D$13,MATCH($L$21,$A$2:$A$13,0),1),"")</f>
        <v>Παραγουάη</v>
      </c>
      <c r="E36" t="str">
        <f>'Fixtures by Matchday'!$Y32</f>
        <v>Νορβηγία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Γαλλία</v>
      </c>
      <c r="E37" t="str">
        <f>'Fixtures by Matchday'!$AD32</f>
        <v>Γαλλία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Αίγυπτος</v>
      </c>
      <c r="D41" t="str">
        <f>IFERROR(INDEX($D$2:$D$13,MATCH($L$25,$A$2:$A$13,0),1),"")</f>
        <v>Σενεγάλη</v>
      </c>
      <c r="E41" t="str">
        <f>'Fixtures by Matchday'!$AD35</f>
        <v>Αίγυπτος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Πορτογαλία</v>
      </c>
      <c r="D42" t="str">
        <f>INDEX($C$2:$C$13,MATCH("L",$A$2:$A$13,0))</f>
        <v>Γκάνα</v>
      </c>
      <c r="E42" t="str">
        <f>'Fixtures by Matchday'!$AI35</f>
        <v>Πορτογαλία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Σουηδία</v>
      </c>
      <c r="E44" t="str">
        <f>'Fixtures by Matchday'!$Y38</f>
        <v>Σουηδία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Κολομβία</v>
      </c>
      <c r="D46" t="str">
        <f>IFERROR(INDEX($D$2:$D$13,MATCH($L$27,$A$2:$A$13,0),1),"")</f>
        <v>Κροατία</v>
      </c>
      <c r="E46" t="str">
        <f>'Fixtures by Matchday'!$AI38</f>
        <v>Κολομβία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Βέλγιο</v>
      </c>
      <c r="E47" t="str">
        <f>'Fixtures by Matchday'!$AN38</f>
        <v>Τουρκία</v>
      </c>
    </row>
    <row r="48" spans="1:5" ht="15" customHeight="1" x14ac:dyDescent="0.2">
      <c r="A48">
        <v>89</v>
      </c>
      <c r="B48" t="s">
        <v>268</v>
      </c>
      <c r="C48" t="str">
        <f>IF(E32="","",E32)</f>
        <v>Τσεχία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Νορβηγία</v>
      </c>
      <c r="E49" t="str">
        <f>'Fixtures by Matchday'!$AD42</f>
        <v>Γερμανία</v>
      </c>
    </row>
    <row r="50" spans="1:5" ht="15" customHeight="1" x14ac:dyDescent="0.2">
      <c r="A50">
        <v>91</v>
      </c>
      <c r="B50" t="s">
        <v>268</v>
      </c>
      <c r="C50" t="str">
        <f>IF(E35="","",E35)</f>
        <v>Βραζιλία</v>
      </c>
      <c r="D50" t="str">
        <f>IF(E37="","",E37)</f>
        <v>Γαλλία</v>
      </c>
      <c r="E50" t="str">
        <f>'Fixtures by Matchday'!$AI42</f>
        <v>Γαλλία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Πορτογαλία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ΗΠΑ</v>
      </c>
      <c r="D53" t="str">
        <f>IF(E41="","",E41)</f>
        <v>Αίγυπτος</v>
      </c>
      <c r="E53" t="str">
        <f>'Fixtures by Matchday'!$AD45</f>
        <v>ΗΠΑ</v>
      </c>
    </row>
    <row r="54" spans="1:5" ht="15" customHeight="1" x14ac:dyDescent="0.2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268</v>
      </c>
      <c r="C55" t="str">
        <f>IF(E44="","",E44)</f>
        <v>Σουηδία</v>
      </c>
      <c r="D55" t="str">
        <f>IF(E46="","",E46)</f>
        <v>Κολομβία</v>
      </c>
      <c r="E55" t="str">
        <f>'Fixtures by Matchday'!$AN45</f>
        <v>Κολομβία</v>
      </c>
    </row>
    <row r="56" spans="1:5" ht="15" customHeight="1" x14ac:dyDescent="0.2">
      <c r="A56">
        <v>97</v>
      </c>
      <c r="B56" t="s">
        <v>269</v>
      </c>
      <c r="C56" t="str">
        <f>IF(E48="","",E48)</f>
        <v>Ολλανδία</v>
      </c>
      <c r="D56" t="str">
        <f>IF(E50="","",E50)</f>
        <v>Γαλλία</v>
      </c>
      <c r="E56" t="str">
        <f>'Fixtures by Matchday'!$Y49</f>
        <v>Ολλανδία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Γερμανία</v>
      </c>
    </row>
    <row r="58" spans="1:5" ht="15" customHeight="1" x14ac:dyDescent="0.2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Αργεντινή</v>
      </c>
      <c r="D59" t="str">
        <f>IF(E55="","",E55)</f>
        <v>Κολομβία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270</v>
      </c>
      <c r="C60" t="str">
        <f>IF(E56="","",E56)</f>
        <v>Ολλανδία</v>
      </c>
      <c r="D60" t="str">
        <f>IF(E57="","",E57)</f>
        <v>Γερμανία</v>
      </c>
      <c r="E60" t="str">
        <f>'Fixtures by Matchday'!$Y53</f>
        <v>Γερμανία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Γερμανία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">
      <c r="A70" t="str">
        <f>'Fixtures by Matchday'!$V29</f>
        <v>Τσεχία</v>
      </c>
      <c r="B70" t="str">
        <f>'Fixtures by Matchday'!$X29</f>
        <v>Καναδάς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Τυνησία</v>
      </c>
    </row>
    <row r="74" spans="1:2" x14ac:dyDescent="0.2">
      <c r="A74" t="str">
        <f>'Fixtures by Matchday'!$V32</f>
        <v>Νορβηγία</v>
      </c>
      <c r="B74" t="str">
        <f>'Fixtures by Matchday'!$X32</f>
        <v>Παραγουάη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Γαλλία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Αίγυπτος</v>
      </c>
      <c r="B79" t="str">
        <f>'Fixtures by Matchday'!$AC35</f>
        <v>Σενεγάλη</v>
      </c>
    </row>
    <row r="80" spans="1:2" x14ac:dyDescent="0.2">
      <c r="A80" t="str">
        <f>'Fixtures by Matchday'!$AF35</f>
        <v>Πορτογαλία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Ελβετία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Κολομβία</v>
      </c>
      <c r="B84" t="str">
        <f>'Fixtures by Matchday'!$AH38</f>
        <v>Κροατία</v>
      </c>
    </row>
    <row r="85" spans="1:2" x14ac:dyDescent="0.2">
      <c r="A85" t="str">
        <f>'Fixtures by Matchday'!$AK38</f>
        <v>Τουρκία</v>
      </c>
      <c r="B85" t="str">
        <f>'Fixtures by Matchday'!$AM38</f>
        <v>Βέλγιο</v>
      </c>
    </row>
    <row r="86" spans="1:2" x14ac:dyDescent="0.2">
      <c r="A86" t="str">
        <f>'Fixtures by Matchday'!$V42</f>
        <v>Τσεχία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Νορβηγία</v>
      </c>
    </row>
    <row r="88" spans="1:2" x14ac:dyDescent="0.2">
      <c r="A88" t="str">
        <f>'Fixtures by Matchday'!$AF42</f>
        <v>Βραζιλία</v>
      </c>
      <c r="B88" t="str">
        <f>'Fixtures by Matchday'!$AH42</f>
        <v>Γαλλία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Πορτογαλία</v>
      </c>
      <c r="B90" t="str">
        <f>'Fixtures by Matchday'!$X45</f>
        <v>Ισπανία</v>
      </c>
    </row>
    <row r="91" spans="1:2" x14ac:dyDescent="0.2">
      <c r="A91" t="str">
        <f>'Fixtures by Matchday'!$AA45</f>
        <v>ΗΠΑ</v>
      </c>
      <c r="B91" t="str">
        <f>'Fixtures by Matchday'!$AC45</f>
        <v>Αίγυπτος</v>
      </c>
    </row>
    <row r="92" spans="1:2" x14ac:dyDescent="0.2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2">
      <c r="A93" t="str">
        <f>'Fixtures by Matchday'!$AK45</f>
        <v>Σουηδία</v>
      </c>
      <c r="B93" t="str">
        <f>'Fixtures by Matchday'!$AM45</f>
        <v>Κολομβία</v>
      </c>
    </row>
    <row r="94" spans="1:2" x14ac:dyDescent="0.2">
      <c r="A94" t="str">
        <f>'Fixtures by Matchday'!$V49</f>
        <v>Ολλανδία</v>
      </c>
      <c r="B94" t="str">
        <f>'Fixtures by Matchday'!$X49</f>
        <v>Γαλλία</v>
      </c>
    </row>
    <row r="95" spans="1:2" x14ac:dyDescent="0.2">
      <c r="A95" t="str">
        <f>'Fixtures by Matchday'!$AA49</f>
        <v>Αγγλία</v>
      </c>
      <c r="B95" t="str">
        <f>'Fixtures by Matchday'!$AC49</f>
        <v>Γερμανία</v>
      </c>
    </row>
    <row r="96" spans="1:2" x14ac:dyDescent="0.2">
      <c r="A96" t="str">
        <f>'Fixtures by Matchday'!$AF49</f>
        <v>ΗΠΑ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Κολομβία</v>
      </c>
    </row>
    <row r="98" spans="1:2" x14ac:dyDescent="0.2">
      <c r="A98" t="str">
        <f>'Fixtures by Matchday'!$V53</f>
        <v>Ολλανδία</v>
      </c>
      <c r="B98" t="str">
        <f>'Fixtures by Matchday'!$X53</f>
        <v>Γερμανία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Γερμανία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Aggelos Soulidis</cp:lastModifiedBy>
  <dcterms:modified xsi:type="dcterms:W3CDTF">2026-06-09T08:26:35Z</dcterms:modified>
</cp:coreProperties>
</file>