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xtures by Matchday" sheetId="1" r:id="rId4"/>
    <sheet state="hidden" name="Fixtures Data" sheetId="2" r:id="rId5"/>
    <sheet state="hidden" name="Sources" sheetId="3" r:id="rId6"/>
    <sheet state="hidden" name="StandingsCalc" sheetId="4" r:id="rId7"/>
    <sheet state="hidden" name="KnockoutCalc" sheetId="5" r:id="rId8"/>
    <sheet state="hidden" name="ThirdMap" sheetId="6" r:id="rId9"/>
  </sheets>
  <definedNames>
    <definedName name="KO_95">KnockoutCalc!$C$54:$D$54</definedName>
    <definedName name="KO_89">KnockoutCalc!$C$48:$D$48</definedName>
    <definedName name="KO_93">KnockoutCalc!$C$52:$D$52</definedName>
    <definedName name="KO_101">KnockoutCalc!$C$60:$D$60</definedName>
    <definedName name="KO_94">KnockoutCalc!$C$53:$D$53</definedName>
    <definedName name="KO_79">KnockoutCalc!$C$38:$D$38</definedName>
    <definedName name="KO_92">KnockoutCalc!$C$51:$D$51</definedName>
    <definedName name="KO_81">KnockoutCalc!$C$40:$D$40</definedName>
    <definedName name="KO_104">KnockoutCalc!$C$62:$D$62</definedName>
    <definedName name="KO_75">KnockoutCalc!$C$34:$D$34</definedName>
    <definedName name="KO_84">KnockoutCalc!$C$43:$D$43</definedName>
    <definedName name="KO_77">KnockoutCalc!$C$36:$D$36</definedName>
    <definedName name="KO_82">KnockoutCalc!$C$41:$D$41</definedName>
    <definedName name="KO_98">KnockoutCalc!$C$57:$D$57</definedName>
    <definedName name="KO_96">KnockoutCalc!$C$55:$D$55</definedName>
    <definedName name="KO_102">KnockoutCalc!$C$61:$D$61</definedName>
    <definedName name="KO_99">KnockoutCalc!$C$58:$D$58</definedName>
    <definedName name="KO_97">KnockoutCalc!$C$56:$D$56</definedName>
    <definedName name="KO_76">KnockoutCalc!$C$35:$D$35</definedName>
    <definedName name="KO_78">KnockoutCalc!$C$37:$D$37</definedName>
    <definedName name="KO_83">KnockoutCalc!$C$42:$D$42</definedName>
    <definedName name="KO_74">KnockoutCalc!$C$33:$D$33</definedName>
    <definedName name="KO_91">KnockoutCalc!$C$50:$D$50</definedName>
    <definedName name="KO_100">KnockoutCalc!$C$59:$D$59</definedName>
    <definedName name="KO_87">KnockoutCalc!$C$46:$D$46</definedName>
    <definedName name="KO_73">KnockoutCalc!$C$32:$D$32</definedName>
    <definedName name="KO_85">KnockoutCalc!$C$44:$D$44</definedName>
    <definedName name="KO_90">KnockoutCalc!$C$49:$D$49</definedName>
    <definedName name="KO_80">KnockoutCalc!$C$39:$D$39</definedName>
    <definedName name="KO_86">KnockoutCalc!$C$45:$D$45</definedName>
    <definedName name="KO_88">KnockoutCalc!$C$47:$D$47</definedName>
  </definedNames>
  <calcPr/>
  <extLst>
    <ext uri="GoogleSheetsCustomDataVersion2">
      <go:sheetsCustomData xmlns:go="http://customooxmlschemas.google.com/" r:id="rId10" roundtripDataChecksum="zQ8lMWcoNAtGRDPbtlch3h10Xn7UeXgK8NTysSJtG1M="/>
    </ext>
  </extLst>
</workbook>
</file>

<file path=xl/sharedStrings.xml><?xml version="1.0" encoding="utf-8"?>
<sst xmlns="http://schemas.openxmlformats.org/spreadsheetml/2006/main" count="5479" uniqueCount="771">
  <si>
    <t>1η αγωνιστική</t>
  </si>
  <si>
    <t>2η αγωνιστική</t>
  </si>
  <si>
    <t>3η αγωνιστική</t>
  </si>
  <si>
    <t>Όμιλος</t>
  </si>
  <si>
    <t>Αγώνας</t>
  </si>
  <si>
    <t>Σκορ</t>
  </si>
  <si>
    <t>Αποτ.</t>
  </si>
  <si>
    <t>ΟΜΙΛΟΣ A</t>
  </si>
  <si>
    <t>ΟΜΙΛΟΣ B</t>
  </si>
  <si>
    <t>ΟΜΙΛΟΣ C</t>
  </si>
  <si>
    <t>ΟΜΙΛΟΣ D</t>
  </si>
  <si>
    <t>A</t>
  </si>
  <si>
    <t>Μεξικό vs Νότια Αφρική</t>
  </si>
  <si>
    <t>-</t>
  </si>
  <si>
    <t>Τσεχία vs Νότια Αφρική</t>
  </si>
  <si>
    <t>Τσεχία vs Μεξικό</t>
  </si>
  <si>
    <t>Κατάταξη</t>
  </si>
  <si>
    <t>Ομάδα</t>
  </si>
  <si>
    <t>Βαθμοί</t>
  </si>
  <si>
    <t>Νότια Κορέα vs Τσεχία</t>
  </si>
  <si>
    <t>Μεξικό vs Νότια Κορέα</t>
  </si>
  <si>
    <t>Νότια Αφρική vs Νότια Κορέα</t>
  </si>
  <si>
    <t>B</t>
  </si>
  <si>
    <t>Καναδάς vs Βοσνία και Ερζεγοβίνη</t>
  </si>
  <si>
    <t>Ελβετία vs Βοσνία και Ερζεγοβίνη</t>
  </si>
  <si>
    <t>Ελβετία vs Καναδάς</t>
  </si>
  <si>
    <t>Κατάρ vs Ελβετία</t>
  </si>
  <si>
    <t>Καναδάς vs Κατάρ</t>
  </si>
  <si>
    <t>Βοσνία και Ερζεγοβίνη vs Κατάρ</t>
  </si>
  <si>
    <t>C</t>
  </si>
  <si>
    <t>Βραζιλία vs Μαρόκο</t>
  </si>
  <si>
    <t>Σκωτία vs Μαρόκο</t>
  </si>
  <si>
    <t>Σκωτία vs Βραζιλία</t>
  </si>
  <si>
    <t>Αϊτή vs Σκωτία</t>
  </si>
  <si>
    <t>Βραζιλία vs Αϊτή</t>
  </si>
  <si>
    <t>Μαρόκο vs Αϊτή</t>
  </si>
  <si>
    <t>D</t>
  </si>
  <si>
    <t>ΗΠΑ vs Παραγουάη</t>
  </si>
  <si>
    <t>Τουρκία vs Παραγουάη</t>
  </si>
  <si>
    <t>Τουρκία vs ΗΠΑ</t>
  </si>
  <si>
    <t>ΟΜΙΛΟΣ E</t>
  </si>
  <si>
    <t>ΟΜΙΛΟΣ F</t>
  </si>
  <si>
    <t>ΟΜΙΛΟΣ G</t>
  </si>
  <si>
    <t>ΟΜΙΛΟΣ H</t>
  </si>
  <si>
    <t>Αυστραλία vs Τουρκία</t>
  </si>
  <si>
    <t>ΗΠΑ vs Αυστραλία</t>
  </si>
  <si>
    <t>Παραγουάη vs Αυστραλία</t>
  </si>
  <si>
    <t>E</t>
  </si>
  <si>
    <t>Γερμανία vs Κουρασάο</t>
  </si>
  <si>
    <t>Γερμανία vs Ακτή Ελεφαντοστού</t>
  </si>
  <si>
    <t>Εκουαδόρ vs Γερμανία</t>
  </si>
  <si>
    <t>Ακτή Ελεφαντοστού vs Εκουαδόρ</t>
  </si>
  <si>
    <t>Εκουαδόρ vs Κουρασάο</t>
  </si>
  <si>
    <t>Κουρασάο vs Ακτή Ελεφαντοστού</t>
  </si>
  <si>
    <t>F</t>
  </si>
  <si>
    <t>Ολλανδία vs Ιαπωνία</t>
  </si>
  <si>
    <t>Ολλανδία vs Σουηδία</t>
  </si>
  <si>
    <t>Ιαπωνία vs Σουηδία</t>
  </si>
  <si>
    <t>Σουηδία vs Τυνησία</t>
  </si>
  <si>
    <t>Τυνησία vs Ιαπωνία</t>
  </si>
  <si>
    <t>Τυνησία vs Ολλανδία</t>
  </si>
  <si>
    <t>G</t>
  </si>
  <si>
    <t>Βέλγιο vs Αίγυπτος</t>
  </si>
  <si>
    <t>Βέλγιο vs Ιράν</t>
  </si>
  <si>
    <t>Αίγυπτος vs Ιράν</t>
  </si>
  <si>
    <t>Ιράν vs Νέα Ζηλανδία</t>
  </si>
  <si>
    <t>Νέα Ζηλανδία vs Αίγυπτος</t>
  </si>
  <si>
    <t>Νέα Ζηλανδία vs Βέλγιο</t>
  </si>
  <si>
    <t>ΟΜΙΛΟΣ I</t>
  </si>
  <si>
    <t>ΟΜΙΛΟΣ J</t>
  </si>
  <si>
    <t>ΟΜΙΛΟΣ K</t>
  </si>
  <si>
    <t>ΟΜΙΛΟΣ L</t>
  </si>
  <si>
    <t>H</t>
  </si>
  <si>
    <t>Ισπανία vs Πράσινο Ακρωτήριο</t>
  </si>
  <si>
    <t>Ισπανία vs Σαουδική Αραβία</t>
  </si>
  <si>
    <t>Πράσινο Ακρωτήριο vs Σαουδική Αραβία</t>
  </si>
  <si>
    <t>Σαουδική Αραβία vs Ουρουγουάη</t>
  </si>
  <si>
    <t>Ουρουγουάη vs Πράσινο Ακρωτήριο</t>
  </si>
  <si>
    <t>Ουρουγουάη vs Ισπανία</t>
  </si>
  <si>
    <t>I</t>
  </si>
  <si>
    <t>Γαλλία vs Σενεγάλη</t>
  </si>
  <si>
    <t>Γαλλία vs Ιράκ</t>
  </si>
  <si>
    <t>Νορβηγία vs Γαλλία</t>
  </si>
  <si>
    <t>Ιράκ vs Νορβηγία</t>
  </si>
  <si>
    <t>Νορβηγία vs Σενεγάλη</t>
  </si>
  <si>
    <t>Σενεγάλη vs Ιράκ</t>
  </si>
  <si>
    <t>J</t>
  </si>
  <si>
    <t>Αργεντινή vs Αλγερία</t>
  </si>
  <si>
    <t>Αργεντινή vs Αυστρία</t>
  </si>
  <si>
    <t>Αλγερία vs Αυστρία</t>
  </si>
  <si>
    <t>Αυστρία vs Ιορδανία</t>
  </si>
  <si>
    <t>Ιορδανία vs Αλγερία</t>
  </si>
  <si>
    <t>Ιορδανία vs Αργεντινή</t>
  </si>
  <si>
    <t>K</t>
  </si>
  <si>
    <t>Πορτογαλία vs ΛΔ Κονγκό</t>
  </si>
  <si>
    <t>Πορτογαλία vs Ουζμπεκιστάν</t>
  </si>
  <si>
    <t>Κολομβία vs Πορτογαλία</t>
  </si>
  <si>
    <t>FIFA group-stage tie-break rules (used in sequence where formula-calculable)</t>
  </si>
  <si>
    <t>Ουζμπεκιστάν vs Κολομβία</t>
  </si>
  <si>
    <t>Κολομβία vs ΛΔ Κονγκό</t>
  </si>
  <si>
    <t>ΛΔ Κονγκό vs Ουζμπεκιστάν</t>
  </si>
  <si>
    <t>Ranking formula uses: 1) points, 2) goal difference, 3) goals scored, then original team order as deterministic fallback.</t>
  </si>
  <si>
    <t>L</t>
  </si>
  <si>
    <t>Αγγλία vs Κροατία</t>
  </si>
  <si>
    <t>Αγγλία vs Γκάνα</t>
  </si>
  <si>
    <t>Κροατία vs Γκάνα</t>
  </si>
  <si>
    <t>FIFA sequence continues with head-to-head points, head-to-head goal difference, head-to-head goals scored, fair play points, then drawing of lots.</t>
  </si>
  <si>
    <t>Γκάνα vs Παναμάς</t>
  </si>
  <si>
    <t>Παναμάς vs Κροατία</t>
  </si>
  <si>
    <t>Παναμάς vs Αγγλία</t>
  </si>
  <si>
    <t>Source: FIFA World Cup regulations / group-stage ranking criteria.</t>
  </si>
  <si>
    <t>KNOCKOUT BRACKET - select only the winner in the right column</t>
  </si>
  <si>
    <t>Round of 32 (28 Jun 2026)</t>
  </si>
  <si>
    <t>Round of 32 (29 Jun 2026)</t>
  </si>
  <si>
    <t>Καναδάς</t>
  </si>
  <si>
    <t>Γερμανία</t>
  </si>
  <si>
    <t>Ολλανδία</t>
  </si>
  <si>
    <t>Βραζιλία</t>
  </si>
  <si>
    <t>Όνομα Συμμετοχής:</t>
  </si>
  <si>
    <t>kapa7</t>
  </si>
  <si>
    <t>Email:</t>
  </si>
  <si>
    <t>kampgeo12@gmail.com</t>
  </si>
  <si>
    <t>Round of 32 (30 Jun 2026)</t>
  </si>
  <si>
    <t>Round of 32 (1 Jul 2026)</t>
  </si>
  <si>
    <t>Γαλλία</t>
  </si>
  <si>
    <t>Νορβηγία</t>
  </si>
  <si>
    <t>Μεξικό</t>
  </si>
  <si>
    <t>Αγγλία</t>
  </si>
  <si>
    <t>Round of 32 (2 Jul 2026)</t>
  </si>
  <si>
    <t>Αυστραλία</t>
  </si>
  <si>
    <t>Βέλγιο</t>
  </si>
  <si>
    <t>Κροατία</t>
  </si>
  <si>
    <t>Ισπανία</t>
  </si>
  <si>
    <t>Round of 32 (3 Jul 2026)</t>
  </si>
  <si>
    <t>Ελβετία</t>
  </si>
  <si>
    <t>Αργεντινή</t>
  </si>
  <si>
    <t>Πορτογαλία</t>
  </si>
  <si>
    <t>ΗΠΑ</t>
  </si>
  <si>
    <t>Round of 16 (4 Jul 2026)</t>
  </si>
  <si>
    <t>Round of 16 (5 Jul 2026)</t>
  </si>
  <si>
    <t>Round of 16 (6 Jul 2026)</t>
  </si>
  <si>
    <t>Round of 16 (7 Jul 2026)</t>
  </si>
  <si>
    <t>Quarter-final (9 Jul 2026)</t>
  </si>
  <si>
    <t>Quarter-final (10 Jul 2026)</t>
  </si>
  <si>
    <t>Quarter-final (11 Jul 2026)</t>
  </si>
  <si>
    <t>Semi-final (14 Jul 2026)</t>
  </si>
  <si>
    <t>Semi-final (15 Jul 2026)</t>
  </si>
  <si>
    <t>Final (19 Jul 2026)</t>
  </si>
  <si>
    <t>Best 3rd teams are calculated from group standings; allocation to Round of 32 uses the FIFA candidate groups for Matches 74, 77, 79, 80, 81, 82, 85 and 87. Winners are dropdown-only and feed the next round.</t>
  </si>
  <si>
    <t>Dropdown Team 1</t>
  </si>
  <si>
    <t>Dropdown Team 2</t>
  </si>
  <si>
    <t>Date</t>
  </si>
  <si>
    <t>Matchday</t>
  </si>
  <si>
    <t>Group</t>
  </si>
  <si>
    <t>Team 1</t>
  </si>
  <si>
    <t>Team 2</t>
  </si>
  <si>
    <t>Score</t>
  </si>
  <si>
    <t>Result</t>
  </si>
  <si>
    <t>Stadium</t>
  </si>
  <si>
    <t>City</t>
  </si>
  <si>
    <t>Source URL</t>
  </si>
  <si>
    <t>Νότια Αφρική</t>
  </si>
  <si>
    <t>Mexico City Stadium</t>
  </si>
  <si>
    <t>Mexico City, Mexico</t>
  </si>
  <si>
    <t>https://www.fifa.com/en/tournaments/mens/worldcup/canadamexicousa2026/article...</t>
  </si>
  <si>
    <t>Νότια Κορέα</t>
  </si>
  <si>
    <t>Τσεχία</t>
  </si>
  <si>
    <t>Estadio Guadalajara</t>
  </si>
  <si>
    <t>Zapopan, Mexico</t>
  </si>
  <si>
    <t>Atlanta Stadium</t>
  </si>
  <si>
    <t>Atlanta, USA</t>
  </si>
  <si>
    <t>Estadio Monterrey</t>
  </si>
  <si>
    <t>Guadalupe, Mexico</t>
  </si>
  <si>
    <t>Βοσνία και Ερζεγοβίνη</t>
  </si>
  <si>
    <t>Toronto Stadium</t>
  </si>
  <si>
    <t>Toronto, Canada</t>
  </si>
  <si>
    <t>Κατάρ</t>
  </si>
  <si>
    <t>San Francisco Bay Area Stadium</t>
  </si>
  <si>
    <t>San Francisco, USA</t>
  </si>
  <si>
    <t>Los Angeles Stadium</t>
  </si>
  <si>
    <t>Los Angeles, USA</t>
  </si>
  <si>
    <t>BC Place Vancouver</t>
  </si>
  <si>
    <t>Vancouver, Canada</t>
  </si>
  <si>
    <t>Seattle Stadium</t>
  </si>
  <si>
    <t>Seattle, USA</t>
  </si>
  <si>
    <t>Μαρόκο</t>
  </si>
  <si>
    <t>New York New Jersey Stadium</t>
  </si>
  <si>
    <t>New Jersey, USA</t>
  </si>
  <si>
    <t>Αϊτή</t>
  </si>
  <si>
    <t>Σκωτία</t>
  </si>
  <si>
    <t>Boston Stadium</t>
  </si>
  <si>
    <t>Boston, USA</t>
  </si>
  <si>
    <t>Philadelphia Stadium</t>
  </si>
  <si>
    <t>Philadelphia, USA</t>
  </si>
  <si>
    <t>Miami Stadium</t>
  </si>
  <si>
    <t>Miami, USA</t>
  </si>
  <si>
    <t>Παραγουάη</t>
  </si>
  <si>
    <t>Τουρκία</t>
  </si>
  <si>
    <t>Κουρασάο</t>
  </si>
  <si>
    <t>Houston Stadium</t>
  </si>
  <si>
    <t>Houston, USA</t>
  </si>
  <si>
    <t>Ακτή Ελεφαντοστού</t>
  </si>
  <si>
    <t>Εκουαδόρ</t>
  </si>
  <si>
    <t>Kansas City Stadium</t>
  </si>
  <si>
    <t>Kansas City, USA</t>
  </si>
  <si>
    <t>Ιαπωνία</t>
  </si>
  <si>
    <t>Dallas Stadium</t>
  </si>
  <si>
    <t>Dallas, USA</t>
  </si>
  <si>
    <t>Σουηδία</t>
  </si>
  <si>
    <t>Τυνησία</t>
  </si>
  <si>
    <t>Αίγυπτος</t>
  </si>
  <si>
    <t>Ιράν</t>
  </si>
  <si>
    <t>Νέα Ζηλανδία</t>
  </si>
  <si>
    <t>Πράσινο Ακρωτήριο</t>
  </si>
  <si>
    <t>Σαουδική Αραβία</t>
  </si>
  <si>
    <t>Ουρουγουάη</t>
  </si>
  <si>
    <t>Σενεγάλη</t>
  </si>
  <si>
    <t>Ιράκ</t>
  </si>
  <si>
    <t>Αλγερία</t>
  </si>
  <si>
    <t>Αυστρία</t>
  </si>
  <si>
    <t>Ιορδανία</t>
  </si>
  <si>
    <t>ΛΔ Κονγκό</t>
  </si>
  <si>
    <t>Ουζμπεκιστάν</t>
  </si>
  <si>
    <t>Κολομβία</t>
  </si>
  <si>
    <t>Γκάνα</t>
  </si>
  <si>
    <t>Παναμάς</t>
  </si>
  <si>
    <t>https://www.fifa.com/en/tournaments/mens/worldcup/canadamexicousa2026/scores-fixtures</t>
  </si>
  <si>
    <t>Source</t>
  </si>
  <si>
    <t>URL</t>
  </si>
  <si>
    <t>FIFA official match schedule</t>
  </si>
  <si>
    <t>https://www.fifa.com/en/tournaments/mens/worldcup/canadamexicousa2026/articles/match-schedule-fixtures-results-teams-stadiums</t>
  </si>
  <si>
    <t>Soccergraph group-by-group list used to structure dates/venues</t>
  </si>
  <si>
    <t>https://www.soccergraph.com/2025/12/complete-2026-fifa-world-cup-group-by-group-schedule.html</t>
  </si>
  <si>
    <t>Created</t>
  </si>
  <si>
    <t>2026-05-26</t>
  </si>
  <si>
    <t>FIFA knockout bracket</t>
  </si>
  <si>
    <t>https://www.fifa.com/en/tournaments/mens/worldcup/canadamexicousa2026/articles/knockout-stage-match-schedule-bracket</t>
  </si>
  <si>
    <t>FIFA groups / qualification and tiebreakers</t>
  </si>
  <si>
    <t>https://www.fifa.com/en/tournaments/mens/worldcup/canadamexicousa2026/articles/groups-how-teams-qualify-tie-breakers</t>
  </si>
  <si>
    <t>Third-place allocation reference</t>
  </si>
  <si>
    <t>https://en.wikipedia.org/wiki/Template:2026_FIFA_World_Cup_third-place_table</t>
  </si>
  <si>
    <t>Team</t>
  </si>
  <si>
    <t>Pts</t>
  </si>
  <si>
    <t>GD</t>
  </si>
  <si>
    <t>GF</t>
  </si>
  <si>
    <t>TieScore</t>
  </si>
  <si>
    <t>Winner</t>
  </si>
  <si>
    <t>Runner-up</t>
  </si>
  <si>
    <t>Third</t>
  </si>
  <si>
    <t>ThirdTieScore</t>
  </si>
  <si>
    <t>ThirdRank</t>
  </si>
  <si>
    <t>Third-place allocation</t>
  </si>
  <si>
    <t>Qualified 3rd groups</t>
  </si>
  <si>
    <t>Match</t>
  </si>
  <si>
    <t>SelectedGroup</t>
  </si>
  <si>
    <t>Cand1</t>
  </si>
  <si>
    <t>Cand2</t>
  </si>
  <si>
    <t>Cand3</t>
  </si>
  <si>
    <t>Cand4</t>
  </si>
  <si>
    <t>Cand5</t>
  </si>
  <si>
    <t>Score1</t>
  </si>
  <si>
    <t>Score2</t>
  </si>
  <si>
    <t>Score3</t>
  </si>
  <si>
    <t>Score4</t>
  </si>
  <si>
    <t>Score5</t>
  </si>
  <si>
    <t>SelectedTeam</t>
  </si>
  <si>
    <t>MatchNo</t>
  </si>
  <si>
    <t>Round</t>
  </si>
  <si>
    <t>Team1</t>
  </si>
  <si>
    <t>Team2</t>
  </si>
  <si>
    <t>R32</t>
  </si>
  <si>
    <t>R16</t>
  </si>
  <si>
    <t>QF</t>
  </si>
  <si>
    <t>SF</t>
  </si>
  <si>
    <t>Final</t>
  </si>
  <si>
    <t>Combo</t>
  </si>
  <si>
    <t>A B C D E F G H</t>
  </si>
  <si>
    <t>A B C D E F G I</t>
  </si>
  <si>
    <t>A B C D E F G J</t>
  </si>
  <si>
    <t>A B C D E F G K</t>
  </si>
  <si>
    <t>A B C D E F G L</t>
  </si>
  <si>
    <t>A B C D E F H I</t>
  </si>
  <si>
    <t>A B C D E F H J</t>
  </si>
  <si>
    <t>A B C D E F H K</t>
  </si>
  <si>
    <t>A B C D E F H L</t>
  </si>
  <si>
    <t>A B C D E F I J</t>
  </si>
  <si>
    <t>A B C D E F I K</t>
  </si>
  <si>
    <t>A B C D E F I L</t>
  </si>
  <si>
    <t>A B C D E F J K</t>
  </si>
  <si>
    <t>A B C D E F J L</t>
  </si>
  <si>
    <t>A B C D E F K L</t>
  </si>
  <si>
    <t>A B C D E G H I</t>
  </si>
  <si>
    <t>A B C D E G H J</t>
  </si>
  <si>
    <t>A B C D E G H K</t>
  </si>
  <si>
    <t>A B C D E G H L</t>
  </si>
  <si>
    <t>A B C D E G I J</t>
  </si>
  <si>
    <t>A B C D E G I K</t>
  </si>
  <si>
    <t>A B C D E G I L</t>
  </si>
  <si>
    <t>A B C D E G J K</t>
  </si>
  <si>
    <t>A B C D E G J L</t>
  </si>
  <si>
    <t>A B C D E G K L</t>
  </si>
  <si>
    <t>A B C D E H I J</t>
  </si>
  <si>
    <t>A B C D E H I K</t>
  </si>
  <si>
    <t>A B C D E H I L</t>
  </si>
  <si>
    <t>A B C D E H J K</t>
  </si>
  <si>
    <t>A B C D E H J L</t>
  </si>
  <si>
    <t>A B C D E H K L</t>
  </si>
  <si>
    <t>A B C D E I J K</t>
  </si>
  <si>
    <t>A B C D E I J L</t>
  </si>
  <si>
    <t>A B C D E I K L</t>
  </si>
  <si>
    <t>A B C D E J K L</t>
  </si>
  <si>
    <t>A B C D F G H I</t>
  </si>
  <si>
    <t>A B C D F G H J</t>
  </si>
  <si>
    <t>A B C D F G H K</t>
  </si>
  <si>
    <t>A B C D F G H L</t>
  </si>
  <si>
    <t>A B C D F G I J</t>
  </si>
  <si>
    <t>A B C D F G I K</t>
  </si>
  <si>
    <t>A B C D F G I L</t>
  </si>
  <si>
    <t>A B C D F G J K</t>
  </si>
  <si>
    <t>A B C D F G J L</t>
  </si>
  <si>
    <t>A B C D F G K L</t>
  </si>
  <si>
    <t>A B C D F H I J</t>
  </si>
  <si>
    <t>A B C D F H I K</t>
  </si>
  <si>
    <t>A B C D F H I L</t>
  </si>
  <si>
    <t>A B C D F H J K</t>
  </si>
  <si>
    <t>A B C D F H J L</t>
  </si>
  <si>
    <t>A B C D F H K L</t>
  </si>
  <si>
    <t>A B C D F I J K</t>
  </si>
  <si>
    <t>A B C D F I J L</t>
  </si>
  <si>
    <t>A B C D F I K L</t>
  </si>
  <si>
    <t>A B C D F J K L</t>
  </si>
  <si>
    <t>A B C D G H I J</t>
  </si>
  <si>
    <t>A B C D G H I K</t>
  </si>
  <si>
    <t>A B C D G H I L</t>
  </si>
  <si>
    <t>A B C D G H J K</t>
  </si>
  <si>
    <t>A B C D G H J L</t>
  </si>
  <si>
    <t>A B C D G H K L</t>
  </si>
  <si>
    <t>A B C D G I J K</t>
  </si>
  <si>
    <t>A B C D G I J L</t>
  </si>
  <si>
    <t>A B C D G I K L</t>
  </si>
  <si>
    <t>A B C D G J K L</t>
  </si>
  <si>
    <t>A B C D H I J K</t>
  </si>
  <si>
    <t>A B C D H I J L</t>
  </si>
  <si>
    <t>A B C D H I K L</t>
  </si>
  <si>
    <t>A B C D H J K L</t>
  </si>
  <si>
    <t>A B C D I J K L</t>
  </si>
  <si>
    <t>A B C E F G H I</t>
  </si>
  <si>
    <t>A B C E F G H J</t>
  </si>
  <si>
    <t>A B C E F G H K</t>
  </si>
  <si>
    <t>A B C E F G H L</t>
  </si>
  <si>
    <t>A B C E F G I J</t>
  </si>
  <si>
    <t>A B C E F G I K</t>
  </si>
  <si>
    <t>A B C E F G I L</t>
  </si>
  <si>
    <t>A B C E F G J K</t>
  </si>
  <si>
    <t>A B C E F G J L</t>
  </si>
  <si>
    <t>A B C E F G K L</t>
  </si>
  <si>
    <t>A B C E F H I J</t>
  </si>
  <si>
    <t>A B C E F H I K</t>
  </si>
  <si>
    <t>A B C E F H I L</t>
  </si>
  <si>
    <t>A B C E F H J K</t>
  </si>
  <si>
    <t>A B C E F H J L</t>
  </si>
  <si>
    <t>A B C E F H K L</t>
  </si>
  <si>
    <t>A B C E F I J K</t>
  </si>
  <si>
    <t>A B C E F I J L</t>
  </si>
  <si>
    <t>A B C E F I K L</t>
  </si>
  <si>
    <t>A B C E F J K L</t>
  </si>
  <si>
    <t>A B C E G H I J</t>
  </si>
  <si>
    <t>A B C E G H I K</t>
  </si>
  <si>
    <t>A B C E G H I L</t>
  </si>
  <si>
    <t>A B C E G H J K</t>
  </si>
  <si>
    <t>A B C E G H J L</t>
  </si>
  <si>
    <t>A B C E G H K L</t>
  </si>
  <si>
    <t>A B C E G I J K</t>
  </si>
  <si>
    <t>A B C E G I J L</t>
  </si>
  <si>
    <t>A B C E G I K L</t>
  </si>
  <si>
    <t>A B C E G J K L</t>
  </si>
  <si>
    <t>A B C E H I J K</t>
  </si>
  <si>
    <t>A B C E H I J L</t>
  </si>
  <si>
    <t>A B C E H I K L</t>
  </si>
  <si>
    <t>A B C E H J K L</t>
  </si>
  <si>
    <t>A B C E I J K L</t>
  </si>
  <si>
    <t>A B C F G H I J</t>
  </si>
  <si>
    <t>A B C F G H I K</t>
  </si>
  <si>
    <t>A B C F G H I L</t>
  </si>
  <si>
    <t>A B C F G H J K</t>
  </si>
  <si>
    <t>A B C F G H J L</t>
  </si>
  <si>
    <t>A B C F G H K L</t>
  </si>
  <si>
    <t>A B C F G I J K</t>
  </si>
  <si>
    <t>A B C F G I J L</t>
  </si>
  <si>
    <t>A B C F G I K L</t>
  </si>
  <si>
    <t>A B C F G J K L</t>
  </si>
  <si>
    <t>A B C F H I J K</t>
  </si>
  <si>
    <t>A B C F H I J L</t>
  </si>
  <si>
    <t>A B C F H I K L</t>
  </si>
  <si>
    <t>A B C F H J K L</t>
  </si>
  <si>
    <t>A B C F I J K L</t>
  </si>
  <si>
    <t>A B C G H I J K</t>
  </si>
  <si>
    <t>A B C G H I J L</t>
  </si>
  <si>
    <t>A B C G H I K L</t>
  </si>
  <si>
    <t>A B C G H J K L</t>
  </si>
  <si>
    <t>A B C G I J K L</t>
  </si>
  <si>
    <t>A B C H I J K L</t>
  </si>
  <si>
    <t>A B D E F G H I</t>
  </si>
  <si>
    <t>A B D E F G H J</t>
  </si>
  <si>
    <t>A B D E F G H K</t>
  </si>
  <si>
    <t>A B D E F G H L</t>
  </si>
  <si>
    <t>A B D E F G I J</t>
  </si>
  <si>
    <t>A B D E F G I K</t>
  </si>
  <si>
    <t>A B D E F G I L</t>
  </si>
  <si>
    <t>A B D E F G J K</t>
  </si>
  <si>
    <t>A B D E F G J L</t>
  </si>
  <si>
    <t>A B D E F G K L</t>
  </si>
  <si>
    <t>A B D E F H I J</t>
  </si>
  <si>
    <t>A B D E F H I K</t>
  </si>
  <si>
    <t>A B D E F H I L</t>
  </si>
  <si>
    <t>A B D E F H J K</t>
  </si>
  <si>
    <t>A B D E F H J L</t>
  </si>
  <si>
    <t>A B D E F H K L</t>
  </si>
  <si>
    <t>A B D E F I J K</t>
  </si>
  <si>
    <t>A B D E F I J L</t>
  </si>
  <si>
    <t>A B D E F I K L</t>
  </si>
  <si>
    <t>A B D E F J K L</t>
  </si>
  <si>
    <t>A B D E G H I J</t>
  </si>
  <si>
    <t>A B D E G H I K</t>
  </si>
  <si>
    <t>A B D E G H I L</t>
  </si>
  <si>
    <t>A B D E G H J K</t>
  </si>
  <si>
    <t>A B D E G H J L</t>
  </si>
  <si>
    <t>A B D E G H K L</t>
  </si>
  <si>
    <t>A B D E G I J K</t>
  </si>
  <si>
    <t>A B D E G I J L</t>
  </si>
  <si>
    <t>A B D E G I K L</t>
  </si>
  <si>
    <t>A B D E G J K L</t>
  </si>
  <si>
    <t>A B D E H I J K</t>
  </si>
  <si>
    <t>A B D E H I J L</t>
  </si>
  <si>
    <t>A B D E H I K L</t>
  </si>
  <si>
    <t>A B D E H J K L</t>
  </si>
  <si>
    <t>A B D E I J K L</t>
  </si>
  <si>
    <t>A B D F G H I J</t>
  </si>
  <si>
    <t>A B D F G H I K</t>
  </si>
  <si>
    <t>A B D F G H I L</t>
  </si>
  <si>
    <t>A B D F G H J K</t>
  </si>
  <si>
    <t>A B D F G H J L</t>
  </si>
  <si>
    <t>A B D F G H K L</t>
  </si>
  <si>
    <t>A B D F G I J K</t>
  </si>
  <si>
    <t>A B D F G I J L</t>
  </si>
  <si>
    <t>A B D F G I K L</t>
  </si>
  <si>
    <t>A B D F G J K L</t>
  </si>
  <si>
    <t>A B D F H I J K</t>
  </si>
  <si>
    <t>A B D F H I J L</t>
  </si>
  <si>
    <t>A B D F H I K L</t>
  </si>
  <si>
    <t>A B D F H J K L</t>
  </si>
  <si>
    <t>A B D F I J K L</t>
  </si>
  <si>
    <t>A B D G H I J K</t>
  </si>
  <si>
    <t>A B D G H I J L</t>
  </si>
  <si>
    <t>A B D G H I K L</t>
  </si>
  <si>
    <t>A B D G H J K L</t>
  </si>
  <si>
    <t>A B D G I J K L</t>
  </si>
  <si>
    <t>A B D H I J K L</t>
  </si>
  <si>
    <t>A B E F G H I J</t>
  </si>
  <si>
    <t>A B E F G H I K</t>
  </si>
  <si>
    <t>A B E F G H I L</t>
  </si>
  <si>
    <t>A B E F G H J K</t>
  </si>
  <si>
    <t>A B E F G H J L</t>
  </si>
  <si>
    <t>A B E F G H K L</t>
  </si>
  <si>
    <t>A B E F G I J K</t>
  </si>
  <si>
    <t>A B E F G I J L</t>
  </si>
  <si>
    <t>A B E F G I K L</t>
  </si>
  <si>
    <t>A B E F G J K L</t>
  </si>
  <si>
    <t>A B E F H I J K</t>
  </si>
  <si>
    <t>A B E F H I J L</t>
  </si>
  <si>
    <t>A B E F H I K L</t>
  </si>
  <si>
    <t>A B E F H J K L</t>
  </si>
  <si>
    <t>A B E F I J K L</t>
  </si>
  <si>
    <t>A B E G H I J K</t>
  </si>
  <si>
    <t>A B E G H I J L</t>
  </si>
  <si>
    <t>A B E G H I K L</t>
  </si>
  <si>
    <t>A B E G H J K L</t>
  </si>
  <si>
    <t>A B E G I J K L</t>
  </si>
  <si>
    <t>A B E H I J K L</t>
  </si>
  <si>
    <t>A B F G H I J K</t>
  </si>
  <si>
    <t>A B F G H I J L</t>
  </si>
  <si>
    <t>A B F G H I K L</t>
  </si>
  <si>
    <t>A B F G H J K L</t>
  </si>
  <si>
    <t>A B F G I J K L</t>
  </si>
  <si>
    <t>A B F H I J K L</t>
  </si>
  <si>
    <t>A B G H I J K L</t>
  </si>
  <si>
    <t>A C D E F G H I</t>
  </si>
  <si>
    <t>A C D E F G H J</t>
  </si>
  <si>
    <t>A C D E F G H K</t>
  </si>
  <si>
    <t>A C D E F G H L</t>
  </si>
  <si>
    <t>A C D E F G I J</t>
  </si>
  <si>
    <t>A C D E F G I K</t>
  </si>
  <si>
    <t>A C D E F G I L</t>
  </si>
  <si>
    <t>A C D E F G J K</t>
  </si>
  <si>
    <t>A C D E F G J L</t>
  </si>
  <si>
    <t>A C D E F G K L</t>
  </si>
  <si>
    <t>A C D E F H I J</t>
  </si>
  <si>
    <t>A C D E F H I K</t>
  </si>
  <si>
    <t>A C D E F H I L</t>
  </si>
  <si>
    <t>A C D E F H J K</t>
  </si>
  <si>
    <t>A C D E F H J L</t>
  </si>
  <si>
    <t>A C D E F H K L</t>
  </si>
  <si>
    <t>A C D E F I J K</t>
  </si>
  <si>
    <t>A C D E F I J L</t>
  </si>
  <si>
    <t>A C D E F I K L</t>
  </si>
  <si>
    <t>A C D E F J K L</t>
  </si>
  <si>
    <t>A C D E G H I J</t>
  </si>
  <si>
    <t>A C D E G H I K</t>
  </si>
  <si>
    <t>A C D E G H I L</t>
  </si>
  <si>
    <t>A C D E G H J K</t>
  </si>
  <si>
    <t>A C D E G H J L</t>
  </si>
  <si>
    <t>A C D E G H K L</t>
  </si>
  <si>
    <t>A C D E G I J K</t>
  </si>
  <si>
    <t>A C D E G I J L</t>
  </si>
  <si>
    <t>A C D E G I K L</t>
  </si>
  <si>
    <t>A C D E G J K L</t>
  </si>
  <si>
    <t>A C D E H I J K</t>
  </si>
  <si>
    <t>A C D E H I J L</t>
  </si>
  <si>
    <t>A C D E H I K L</t>
  </si>
  <si>
    <t>A C D E H J K L</t>
  </si>
  <si>
    <t>A C D E I J K L</t>
  </si>
  <si>
    <t>A C D F G H I J</t>
  </si>
  <si>
    <t>A C D F G H I K</t>
  </si>
  <si>
    <t>A C D F G H I L</t>
  </si>
  <si>
    <t>A C D F G H J K</t>
  </si>
  <si>
    <t>A C D F G H J L</t>
  </si>
  <si>
    <t>A C D F G H K L</t>
  </si>
  <si>
    <t>A C D F G I J K</t>
  </si>
  <si>
    <t>A C D F G I J L</t>
  </si>
  <si>
    <t>A C D F G I K L</t>
  </si>
  <si>
    <t>A C D F G J K L</t>
  </si>
  <si>
    <t>A C D F H I J K</t>
  </si>
  <si>
    <t>A C D F H I J L</t>
  </si>
  <si>
    <t>A C D F H I K L</t>
  </si>
  <si>
    <t>A C D F H J K L</t>
  </si>
  <si>
    <t>A C D F I J K L</t>
  </si>
  <si>
    <t>A C D G H I J K</t>
  </si>
  <si>
    <t>A C D G H I J L</t>
  </si>
  <si>
    <t>A C D G H I K L</t>
  </si>
  <si>
    <t>A C D G H J K L</t>
  </si>
  <si>
    <t>A C D G I J K L</t>
  </si>
  <si>
    <t>A C D H I J K L</t>
  </si>
  <si>
    <t>A C E F G H I J</t>
  </si>
  <si>
    <t>A C E F G H I K</t>
  </si>
  <si>
    <t>A C E F G H I L</t>
  </si>
  <si>
    <t>A C E F G H J K</t>
  </si>
  <si>
    <t>A C E F G H J L</t>
  </si>
  <si>
    <t>A C E F G H K L</t>
  </si>
  <si>
    <t>A C E F G I J K</t>
  </si>
  <si>
    <t>A C E F G I J L</t>
  </si>
  <si>
    <t>A C E F G I K L</t>
  </si>
  <si>
    <t>A C E F G J K L</t>
  </si>
  <si>
    <t>A C E F H I J K</t>
  </si>
  <si>
    <t>A C E F H I J L</t>
  </si>
  <si>
    <t>A C E F H I K L</t>
  </si>
  <si>
    <t>A C E F H J K L</t>
  </si>
  <si>
    <t>A C E F I J K L</t>
  </si>
  <si>
    <t>A C E G H I J K</t>
  </si>
  <si>
    <t>A C E G H I J L</t>
  </si>
  <si>
    <t>A C E G H I K L</t>
  </si>
  <si>
    <t>A C E G H J K L</t>
  </si>
  <si>
    <t>A C E G I J K L</t>
  </si>
  <si>
    <t>A C E H I J K L</t>
  </si>
  <si>
    <t>A C F G H I J K</t>
  </si>
  <si>
    <t>A C F G H I J L</t>
  </si>
  <si>
    <t>A C F G H I K L</t>
  </si>
  <si>
    <t>A C F G H J K L</t>
  </si>
  <si>
    <t>A C F G I J K L</t>
  </si>
  <si>
    <t>A C F H I J K L</t>
  </si>
  <si>
    <t>A C G H I J K L</t>
  </si>
  <si>
    <t>A D E F G H I J</t>
  </si>
  <si>
    <t>A D E F G H I K</t>
  </si>
  <si>
    <t>A D E F G H I L</t>
  </si>
  <si>
    <t>A D E F G H J K</t>
  </si>
  <si>
    <t>A D E F G H J L</t>
  </si>
  <si>
    <t>A D E F G H K L</t>
  </si>
  <si>
    <t>A D E F G I J K</t>
  </si>
  <si>
    <t>A D E F G I J L</t>
  </si>
  <si>
    <t>A D E F G I K L</t>
  </si>
  <si>
    <t>A D E F G J K L</t>
  </si>
  <si>
    <t>A D E F H I J K</t>
  </si>
  <si>
    <t>A D E F H I J L</t>
  </si>
  <si>
    <t>A D E F H I K L</t>
  </si>
  <si>
    <t>A D E F H J K L</t>
  </si>
  <si>
    <t>A D E F I J K L</t>
  </si>
  <si>
    <t>A D E G H I J K</t>
  </si>
  <si>
    <t>A D E G H I J L</t>
  </si>
  <si>
    <t>A D E G H I K L</t>
  </si>
  <si>
    <t>A D E G H J K L</t>
  </si>
  <si>
    <t>A D E G I J K L</t>
  </si>
  <si>
    <t>A D E H I J K L</t>
  </si>
  <si>
    <t>A D F G H I J K</t>
  </si>
  <si>
    <t>A D F G H I J L</t>
  </si>
  <si>
    <t>A D F G H I K L</t>
  </si>
  <si>
    <t>A D F G H J K L</t>
  </si>
  <si>
    <t>A D F G I J K L</t>
  </si>
  <si>
    <t>A D F H I J K L</t>
  </si>
  <si>
    <t>A D G H I J K L</t>
  </si>
  <si>
    <t>A E F G H I J K</t>
  </si>
  <si>
    <t>A E F G H I J L</t>
  </si>
  <si>
    <t>A E F G H I K L</t>
  </si>
  <si>
    <t>A E F G H J K L</t>
  </si>
  <si>
    <t>A E F G I J K L</t>
  </si>
  <si>
    <t>A E F H I J K L</t>
  </si>
  <si>
    <t>A E G H I J K L</t>
  </si>
  <si>
    <t>A F G H I J K L</t>
  </si>
  <si>
    <t>B C D E F G H I</t>
  </si>
  <si>
    <t>B C D E F G H J</t>
  </si>
  <si>
    <t>B C D E F G H K</t>
  </si>
  <si>
    <t>B C D E F G H L</t>
  </si>
  <si>
    <t>B C D E F G I J</t>
  </si>
  <si>
    <t>B C D E F G I K</t>
  </si>
  <si>
    <t>B C D E F G I L</t>
  </si>
  <si>
    <t>B C D E F G J K</t>
  </si>
  <si>
    <t>B C D E F G J L</t>
  </si>
  <si>
    <t>B C D E F G K L</t>
  </si>
  <si>
    <t>B C D E F H I J</t>
  </si>
  <si>
    <t>B C D E F H I K</t>
  </si>
  <si>
    <t>B C D E F H I L</t>
  </si>
  <si>
    <t>B C D E F H J K</t>
  </si>
  <si>
    <t>B C D E F H J L</t>
  </si>
  <si>
    <t>B C D E F H K L</t>
  </si>
  <si>
    <t>B C D E F I J K</t>
  </si>
  <si>
    <t>B C D E F I J L</t>
  </si>
  <si>
    <t>B C D E F I K L</t>
  </si>
  <si>
    <t>B C D E F J K L</t>
  </si>
  <si>
    <t>B C D E G H I J</t>
  </si>
  <si>
    <t>B C D E G H I K</t>
  </si>
  <si>
    <t>B C D E G H I L</t>
  </si>
  <si>
    <t>B C D E G H J K</t>
  </si>
  <si>
    <t>B C D E G H J L</t>
  </si>
  <si>
    <t>B C D E G H K L</t>
  </si>
  <si>
    <t>B C D E G I J K</t>
  </si>
  <si>
    <t>B C D E G I J L</t>
  </si>
  <si>
    <t>B C D E G I K L</t>
  </si>
  <si>
    <t>B C D E G J K L</t>
  </si>
  <si>
    <t>B C D E H I J K</t>
  </si>
  <si>
    <t>B C D E H I J L</t>
  </si>
  <si>
    <t>B C D E H I K L</t>
  </si>
  <si>
    <t>B C D E H J K L</t>
  </si>
  <si>
    <t>B C D E I J K L</t>
  </si>
  <si>
    <t>B C D F G H I J</t>
  </si>
  <si>
    <t>B C D F G H I K</t>
  </si>
  <si>
    <t>B C D F G H I L</t>
  </si>
  <si>
    <t>B C D F G H J K</t>
  </si>
  <si>
    <t>B C D F G H J L</t>
  </si>
  <si>
    <t>B C D F G H K L</t>
  </si>
  <si>
    <t>B C D F G I J K</t>
  </si>
  <si>
    <t>B C D F G I J L</t>
  </si>
  <si>
    <t>B C D F G I K L</t>
  </si>
  <si>
    <t>B C D F G J K L</t>
  </si>
  <si>
    <t>B C D F H I J K</t>
  </si>
  <si>
    <t>B C D F H I J L</t>
  </si>
  <si>
    <t>B C D F H I K L</t>
  </si>
  <si>
    <t>B C D F H J K L</t>
  </si>
  <si>
    <t>B C D F I J K L</t>
  </si>
  <si>
    <t>B C D G H I J K</t>
  </si>
  <si>
    <t>B C D G H I J L</t>
  </si>
  <si>
    <t>B C D G H I K L</t>
  </si>
  <si>
    <t>B C D G H J K L</t>
  </si>
  <si>
    <t>B C D G I J K L</t>
  </si>
  <si>
    <t>B C D H I J K L</t>
  </si>
  <si>
    <t>B C E F G H I J</t>
  </si>
  <si>
    <t>B C E F G H I K</t>
  </si>
  <si>
    <t>B C E F G H I L</t>
  </si>
  <si>
    <t>B C E F G H J K</t>
  </si>
  <si>
    <t>B C E F G H J L</t>
  </si>
  <si>
    <t>B C E F G H K L</t>
  </si>
  <si>
    <t>B C E F G I J K</t>
  </si>
  <si>
    <t>B C E F G I J L</t>
  </si>
  <si>
    <t>B C E F G I K L</t>
  </si>
  <si>
    <t>B C E F G J K L</t>
  </si>
  <si>
    <t>B C E F H I J K</t>
  </si>
  <si>
    <t>B C E F H I J L</t>
  </si>
  <si>
    <t>B C E F H I K L</t>
  </si>
  <si>
    <t>B C E F H J K L</t>
  </si>
  <si>
    <t>B C E F I J K L</t>
  </si>
  <si>
    <t>B C E G H I J K</t>
  </si>
  <si>
    <t>B C E G H I J L</t>
  </si>
  <si>
    <t>B C E G H I K L</t>
  </si>
  <si>
    <t>B C E G H J K L</t>
  </si>
  <si>
    <t>B C E G I J K L</t>
  </si>
  <si>
    <t>B C E H I J K L</t>
  </si>
  <si>
    <t>B C F G H I J K</t>
  </si>
  <si>
    <t>B C F G H I J L</t>
  </si>
  <si>
    <t>B C F G H I K L</t>
  </si>
  <si>
    <t>B C F G H J K L</t>
  </si>
  <si>
    <t>B C F G I J K L</t>
  </si>
  <si>
    <t>B C F H I J K L</t>
  </si>
  <si>
    <t>B C G H I J K L</t>
  </si>
  <si>
    <t>B D E F G H I J</t>
  </si>
  <si>
    <t>B D E F G H I K</t>
  </si>
  <si>
    <t>B D E F G H I L</t>
  </si>
  <si>
    <t>B D E F G H J K</t>
  </si>
  <si>
    <t>B D E F G H J L</t>
  </si>
  <si>
    <t>B D E F G H K L</t>
  </si>
  <si>
    <t>B D E F G I J K</t>
  </si>
  <si>
    <t>B D E F G I J L</t>
  </si>
  <si>
    <t>B D E F G I K L</t>
  </si>
  <si>
    <t>B D E F G J K L</t>
  </si>
  <si>
    <t>B D E F H I J K</t>
  </si>
  <si>
    <t>B D E F H I J L</t>
  </si>
  <si>
    <t>B D E F H I K L</t>
  </si>
  <si>
    <t>B D E F H J K L</t>
  </si>
  <si>
    <t>B D E F I J K L</t>
  </si>
  <si>
    <t>B D E G H I J K</t>
  </si>
  <si>
    <t>B D E G H I J L</t>
  </si>
  <si>
    <t>B D E G H I K L</t>
  </si>
  <si>
    <t>B D E G H J K L</t>
  </si>
  <si>
    <t>B D E G I J K L</t>
  </si>
  <si>
    <t>B D E H I J K L</t>
  </si>
  <si>
    <t>B D F G H I J K</t>
  </si>
  <si>
    <t>B D F G H I J L</t>
  </si>
  <si>
    <t>B D F G H I K L</t>
  </si>
  <si>
    <t>B D F G H J K L</t>
  </si>
  <si>
    <t>B D F G I J K L</t>
  </si>
  <si>
    <t>B D F H I J K L</t>
  </si>
  <si>
    <t>B D G H I J K L</t>
  </si>
  <si>
    <t>B E F G H I J K</t>
  </si>
  <si>
    <t>B E F G H I J L</t>
  </si>
  <si>
    <t>B E F G H I K L</t>
  </si>
  <si>
    <t>B E F G H J K L</t>
  </si>
  <si>
    <t>B E F G I J K L</t>
  </si>
  <si>
    <t>B E F H I J K L</t>
  </si>
  <si>
    <t>B E G H I J K L</t>
  </si>
  <si>
    <t>B F G H I J K L</t>
  </si>
  <si>
    <t>C D E F G H I J</t>
  </si>
  <si>
    <t>C D E F G H I K</t>
  </si>
  <si>
    <t>C D E F G H I L</t>
  </si>
  <si>
    <t>C D E F G H J K</t>
  </si>
  <si>
    <t>C D E F G H J L</t>
  </si>
  <si>
    <t>C D E F G H K L</t>
  </si>
  <si>
    <t>C D E F G I J K</t>
  </si>
  <si>
    <t>C D E F G I J L</t>
  </si>
  <si>
    <t>C D E F G I K L</t>
  </si>
  <si>
    <t>C D E F G J K L</t>
  </si>
  <si>
    <t>C D E F H I J K</t>
  </si>
  <si>
    <t>C D E F H I J L</t>
  </si>
  <si>
    <t>C D E F H I K L</t>
  </si>
  <si>
    <t>C D E F H J K L</t>
  </si>
  <si>
    <t>C D E F I J K L</t>
  </si>
  <si>
    <t>C D E G H I J K</t>
  </si>
  <si>
    <t>C D E G H I J L</t>
  </si>
  <si>
    <t>C D E G H I K L</t>
  </si>
  <si>
    <t>C D E G H J K L</t>
  </si>
  <si>
    <t>C D E G I J K L</t>
  </si>
  <si>
    <t>C D E H I J K L</t>
  </si>
  <si>
    <t>C D F G H I J K</t>
  </si>
  <si>
    <t>C D F G H I J L</t>
  </si>
  <si>
    <t>C D F G H I K L</t>
  </si>
  <si>
    <t>C D F G H J K L</t>
  </si>
  <si>
    <t>C D F G I J K L</t>
  </si>
  <si>
    <t>C D F H I J K L</t>
  </si>
  <si>
    <t>C D G H I J K L</t>
  </si>
  <si>
    <t>C E F G H I J K</t>
  </si>
  <si>
    <t>C E F G H I J L</t>
  </si>
  <si>
    <t>C E F G H I K L</t>
  </si>
  <si>
    <t>C E F G H J K L</t>
  </si>
  <si>
    <t>C E F G I J K L</t>
  </si>
  <si>
    <t>C E F H I J K L</t>
  </si>
  <si>
    <t>C E G H I J K L</t>
  </si>
  <si>
    <t>C F G H I J K L</t>
  </si>
  <si>
    <t>D E F G H I J K</t>
  </si>
  <si>
    <t>D E F G H I J L</t>
  </si>
  <si>
    <t>D E F G H I K L</t>
  </si>
  <si>
    <t>D E F G H J K L</t>
  </si>
  <si>
    <t>D E F G I J K L</t>
  </si>
  <si>
    <t>D E F H I J K L</t>
  </si>
  <si>
    <t>D E G H I J K L</t>
  </si>
  <si>
    <t>D F G H I J K L</t>
  </si>
  <si>
    <t>E F G H I J K 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</si>
</sst>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\-mm\-dd"/>
    <numFmt numFmtId="165" formatCode="d\ mmm\ yyyy"/>
  </numFmts>
  <fonts count="17">
    <font>
      <sz val="10.0"/>
      <color rgb="FF000000"/>
      <name val="Arial"/>
      <scheme val="minor"/>
    </font>
    <font>
      <b/>
      <sz val="14.0"/>
      <color rgb="FFFFFFFF"/>
      <name val="Calibri"/>
    </font>
    <font/>
    <font>
      <sz val="11.0"/>
      <color theme="1"/>
      <name val="Calibri"/>
    </font>
    <font>
      <sz val="11.0"/>
      <color rgb="FFFFFFFF"/>
      <name val="Calibri"/>
    </font>
    <font>
      <b/>
      <sz val="11.0"/>
      <color rgb="FFFFFFFF"/>
      <name val="Cambria"/>
    </font>
    <font>
      <b/>
      <i/>
      <sz val="20.0"/>
      <color rgb="FFFFFFFF"/>
      <name val="Calibri"/>
    </font>
    <font>
      <b/>
      <sz val="10.0"/>
      <color theme="1"/>
      <name val="Calibri"/>
    </font>
    <font>
      <b/>
      <sz val="11.0"/>
      <color theme="1"/>
      <name val="Cambria"/>
    </font>
    <font>
      <b/>
      <sz val="10.0"/>
      <color rgb="FFFFFFFF"/>
      <name val="Arial"/>
    </font>
    <font>
      <b/>
      <sz val="12.0"/>
      <color rgb="FFFFFFFF"/>
      <name val="Cambria"/>
    </font>
    <font>
      <sz val="11.0"/>
      <color rgb="FF000000"/>
      <name val="Cambria"/>
    </font>
    <font>
      <b/>
      <sz val="10.0"/>
      <color theme="1"/>
      <name val="Arial"/>
    </font>
    <font>
      <sz val="10.0"/>
      <color theme="1"/>
      <name val="Arial"/>
    </font>
    <font>
      <sz val="10.0"/>
      <color rgb="FF467886"/>
      <name val="Arial"/>
    </font>
    <font>
      <color theme="1"/>
      <name val="Arial"/>
      <scheme val="minor"/>
    </font>
    <font>
      <b/>
      <sz val="11.0"/>
      <color rgb="FFFFFFFF"/>
      <name val="Calibri"/>
    </font>
  </fonts>
  <fills count="29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073B78"/>
        <bgColor rgb="FF073B78"/>
      </patternFill>
    </fill>
    <fill>
      <patternFill patternType="solid">
        <fgColor rgb="FF1F4E78"/>
        <bgColor rgb="FF1F4E78"/>
      </patternFill>
    </fill>
    <fill>
      <patternFill patternType="solid">
        <fgColor rgb="FF5B9BD5"/>
        <bgColor rgb="FF5B9BD5"/>
      </patternFill>
    </fill>
    <fill>
      <patternFill patternType="solid">
        <fgColor rgb="FFF4BC86"/>
        <bgColor rgb="FFF4BC86"/>
      </patternFill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FF2ABF"/>
        <bgColor rgb="FFFF2ABF"/>
      </patternFill>
    </fill>
    <fill>
      <patternFill patternType="solid">
        <fgColor rgb="FF8B008B"/>
        <bgColor rgb="FF8B008B"/>
      </patternFill>
    </fill>
    <fill>
      <patternFill patternType="solid">
        <fgColor rgb="FF70AD47"/>
        <bgColor rgb="FF70AD47"/>
      </patternFill>
    </fill>
    <fill>
      <patternFill patternType="solid">
        <fgColor rgb="FFFFC000"/>
        <bgColor rgb="FFFFC000"/>
      </patternFill>
    </fill>
    <fill>
      <patternFill patternType="solid">
        <fgColor rgb="FF9E480E"/>
        <bgColor rgb="FF9E480E"/>
      </patternFill>
    </fill>
    <fill>
      <patternFill patternType="solid">
        <fgColor rgb="FF4472C4"/>
        <bgColor rgb="FF4472C4"/>
      </patternFill>
    </fill>
    <fill>
      <patternFill patternType="solid">
        <fgColor rgb="FFA5A5A5"/>
        <bgColor rgb="FFA5A5A5"/>
      </patternFill>
    </fill>
    <fill>
      <patternFill patternType="solid">
        <fgColor rgb="FF00B0F0"/>
        <bgColor rgb="FF00B0F0"/>
      </patternFill>
    </fill>
    <fill>
      <patternFill patternType="solid">
        <fgColor rgb="FFC00000"/>
        <bgColor rgb="FFC00000"/>
      </patternFill>
    </fill>
    <fill>
      <patternFill patternType="solid">
        <fgColor rgb="FF2563EB"/>
        <bgColor rgb="FF2563EB"/>
      </patternFill>
    </fill>
    <fill>
      <patternFill patternType="solid">
        <fgColor rgb="FFEAF2F8"/>
        <bgColor rgb="FFEAF2F8"/>
      </patternFill>
    </fill>
    <fill>
      <patternFill patternType="solid">
        <fgColor rgb="FFD9F2D0"/>
        <bgColor rgb="FFD9F2D0"/>
      </patternFill>
    </fill>
    <fill>
      <patternFill patternType="solid">
        <fgColor rgb="FFDBE9F7"/>
        <bgColor rgb="FFDBE9F7"/>
      </patternFill>
    </fill>
    <fill>
      <patternFill patternType="solid">
        <fgColor theme="0"/>
        <bgColor theme="0"/>
      </patternFill>
    </fill>
    <fill>
      <patternFill patternType="solid">
        <fgColor rgb="FF7C3AED"/>
        <bgColor rgb="FF7C3AED"/>
      </patternFill>
    </fill>
    <fill>
      <patternFill patternType="solid">
        <fgColor rgb="FFDB2777"/>
        <bgColor rgb="FFDB2777"/>
      </patternFill>
    </fill>
    <fill>
      <patternFill patternType="solid">
        <fgColor rgb="FFEA580C"/>
        <bgColor rgb="FFEA580C"/>
      </patternFill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</fills>
  <borders count="19">
    <border/>
    <border>
      <left/>
      <top/>
      <bottom/>
    </border>
    <border>
      <top/>
      <bottom/>
    </border>
    <border>
      <right/>
      <top/>
      <bottom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Alignment="1" applyBorder="1" applyFill="1" applyFont="1">
      <alignment shrinkToFit="0" wrapText="1"/>
    </xf>
    <xf borderId="4" fillId="4" fontId="4" numFmtId="0" xfId="0" applyAlignment="1" applyBorder="1" applyFill="1" applyFont="1">
      <alignment horizontal="center" shrinkToFit="0" vertical="center" wrapText="1"/>
    </xf>
    <xf borderId="5" fillId="4" fontId="4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5" fontId="5" numFmtId="0" xfId="0" applyAlignment="1" applyBorder="1" applyFill="1" applyFont="1">
      <alignment horizontal="center" vertical="center"/>
    </xf>
    <xf borderId="9" fillId="0" fontId="2" numFmtId="0" xfId="0" applyBorder="1" applyFont="1"/>
    <xf borderId="10" fillId="0" fontId="2" numFmtId="0" xfId="0" applyBorder="1" applyFont="1"/>
    <xf borderId="11" fillId="6" fontId="6" numFmtId="0" xfId="0" applyAlignment="1" applyBorder="1" applyFill="1" applyFont="1">
      <alignment horizontal="center" shrinkToFit="0" vertical="center" wrapText="1"/>
    </xf>
    <xf borderId="12" fillId="7" fontId="7" numFmtId="0" xfId="0" applyAlignment="1" applyBorder="1" applyFill="1" applyFont="1">
      <alignment horizontal="center" shrinkToFit="0" vertical="center" wrapText="1"/>
    </xf>
    <xf borderId="12" fillId="8" fontId="7" numFmtId="0" xfId="0" applyAlignment="1" applyBorder="1" applyFill="1" applyFont="1">
      <alignment horizontal="center" readingOrder="0" shrinkToFit="0" vertical="center" wrapText="1"/>
    </xf>
    <xf borderId="12" fillId="8" fontId="7" numFmtId="0" xfId="0" applyAlignment="1" applyBorder="1" applyFont="1">
      <alignment horizontal="center" shrinkToFit="0" vertical="center" wrapText="1"/>
    </xf>
    <xf borderId="13" fillId="9" fontId="8" numFmtId="0" xfId="0" applyAlignment="1" applyBorder="1" applyFill="1" applyFont="1">
      <alignment horizontal="center"/>
    </xf>
    <xf borderId="14" fillId="0" fontId="2" numFmtId="0" xfId="0" applyBorder="1" applyFont="1"/>
    <xf borderId="13" fillId="3" fontId="3" numFmtId="0" xfId="0" applyAlignment="1" applyBorder="1" applyFont="1">
      <alignment horizontal="center"/>
    </xf>
    <xf borderId="13" fillId="3" fontId="3" numFmtId="0" xfId="0" applyAlignment="1" applyBorder="1" applyFont="1">
      <alignment horizontal="left"/>
    </xf>
    <xf borderId="11" fillId="10" fontId="6" numFmtId="0" xfId="0" applyAlignment="1" applyBorder="1" applyFill="1" applyFont="1">
      <alignment horizontal="center" shrinkToFit="0" vertical="center" wrapText="1"/>
    </xf>
    <xf borderId="11" fillId="2" fontId="6" numFmtId="0" xfId="0" applyAlignment="1" applyBorder="1" applyFont="1">
      <alignment horizontal="center" shrinkToFit="0" vertical="center" wrapText="1"/>
    </xf>
    <xf borderId="13" fillId="3" fontId="3" numFmtId="0" xfId="0" applyBorder="1" applyFont="1"/>
    <xf borderId="11" fillId="11" fontId="6" numFmtId="0" xfId="0" applyAlignment="1" applyBorder="1" applyFill="1" applyFont="1">
      <alignment horizontal="center" shrinkToFit="0" vertical="center" wrapText="1"/>
    </xf>
    <xf borderId="11" fillId="12" fontId="6" numFmtId="0" xfId="0" applyAlignment="1" applyBorder="1" applyFill="1" applyFont="1">
      <alignment horizontal="center" shrinkToFit="0" vertical="center" wrapText="1"/>
    </xf>
    <xf borderId="11" fillId="13" fontId="6" numFmtId="0" xfId="0" applyAlignment="1" applyBorder="1" applyFill="1" applyFont="1">
      <alignment horizontal="center" shrinkToFit="0" vertical="center" wrapText="1"/>
    </xf>
    <xf borderId="11" fillId="14" fontId="6" numFmtId="0" xfId="0" applyAlignment="1" applyBorder="1" applyFill="1" applyFont="1">
      <alignment horizontal="center" shrinkToFit="0" vertical="center" wrapText="1"/>
    </xf>
    <xf borderId="11" fillId="15" fontId="6" numFmtId="0" xfId="0" applyAlignment="1" applyBorder="1" applyFill="1" applyFont="1">
      <alignment horizontal="center" shrinkToFit="0" vertical="center" wrapText="1"/>
    </xf>
    <xf borderId="11" fillId="16" fontId="6" numFmtId="0" xfId="0" applyAlignment="1" applyBorder="1" applyFill="1" applyFont="1">
      <alignment horizontal="center" shrinkToFit="0" vertical="center" wrapText="1"/>
    </xf>
    <xf borderId="11" fillId="17" fontId="6" numFmtId="0" xfId="0" applyAlignment="1" applyBorder="1" applyFill="1" applyFont="1">
      <alignment horizontal="center" shrinkToFit="0" vertical="center" wrapText="1"/>
    </xf>
    <xf borderId="1" fillId="5" fontId="5" numFmtId="0" xfId="0" applyAlignment="1" applyBorder="1" applyFont="1">
      <alignment horizontal="center"/>
    </xf>
    <xf borderId="1" fillId="3" fontId="3" numFmtId="0" xfId="0" applyAlignment="1" applyBorder="1" applyFont="1">
      <alignment shrinkToFit="0" vertical="top" wrapText="1"/>
    </xf>
    <xf borderId="11" fillId="18" fontId="6" numFmtId="0" xfId="0" applyAlignment="1" applyBorder="1" applyFill="1" applyFont="1">
      <alignment horizontal="center" shrinkToFit="0" vertical="center" wrapText="1"/>
    </xf>
    <xf borderId="15" fillId="5" fontId="9" numFmtId="0" xfId="0" applyAlignment="1" applyBorder="1" applyFont="1">
      <alignment horizontal="center" vertical="center"/>
    </xf>
    <xf borderId="16" fillId="0" fontId="2" numFmtId="0" xfId="0" applyBorder="1" applyFont="1"/>
    <xf borderId="17" fillId="0" fontId="2" numFmtId="0" xfId="0" applyBorder="1" applyFont="1"/>
    <xf borderId="15" fillId="5" fontId="10" numFmtId="0" xfId="0" applyAlignment="1" applyBorder="1" applyFont="1">
      <alignment horizontal="center" vertical="center"/>
    </xf>
    <xf borderId="15" fillId="19" fontId="9" numFmtId="0" xfId="0" applyAlignment="1" applyBorder="1" applyFill="1" applyFont="1">
      <alignment horizontal="center" vertical="center"/>
    </xf>
    <xf borderId="13" fillId="3" fontId="11" numFmtId="0" xfId="0" applyAlignment="1" applyBorder="1" applyFont="1">
      <alignment horizontal="center" vertical="center"/>
    </xf>
    <xf borderId="13" fillId="20" fontId="12" numFmtId="0" xfId="0" applyAlignment="1" applyBorder="1" applyFill="1" applyFont="1">
      <alignment horizontal="center" readingOrder="0" vertical="center"/>
    </xf>
    <xf borderId="12" fillId="21" fontId="12" numFmtId="0" xfId="0" applyAlignment="1" applyBorder="1" applyFill="1" applyFont="1">
      <alignment horizontal="left" vertical="center"/>
    </xf>
    <xf borderId="8" fillId="21" fontId="13" numFmtId="0" xfId="0" applyAlignment="1" applyBorder="1" applyFont="1">
      <alignment horizontal="center" readingOrder="0" vertical="center"/>
    </xf>
    <xf borderId="18" fillId="3" fontId="11" numFmtId="0" xfId="0" applyAlignment="1" applyBorder="1" applyFont="1">
      <alignment horizontal="center" vertical="center"/>
    </xf>
    <xf borderId="12" fillId="22" fontId="12" numFmtId="0" xfId="0" applyAlignment="1" applyBorder="1" applyFill="1" applyFont="1">
      <alignment horizontal="left" vertical="center"/>
    </xf>
    <xf borderId="8" fillId="22" fontId="14" numFmtId="0" xfId="0" applyAlignment="1" applyBorder="1" applyFont="1">
      <alignment horizontal="center" readingOrder="0" vertical="center"/>
    </xf>
    <xf borderId="13" fillId="23" fontId="11" numFmtId="0" xfId="0" applyAlignment="1" applyBorder="1" applyFill="1" applyFont="1">
      <alignment horizontal="center" vertical="center"/>
    </xf>
    <xf borderId="15" fillId="24" fontId="9" numFmtId="0" xfId="0" applyAlignment="1" applyBorder="1" applyFill="1" applyFont="1">
      <alignment horizontal="center" vertical="center"/>
    </xf>
    <xf borderId="15" fillId="24" fontId="5" numFmtId="0" xfId="0" applyAlignment="1" applyBorder="1" applyFont="1">
      <alignment horizontal="center" vertical="center"/>
    </xf>
    <xf borderId="15" fillId="25" fontId="9" numFmtId="0" xfId="0" applyAlignment="1" applyBorder="1" applyFill="1" applyFont="1">
      <alignment horizontal="center" vertical="center"/>
    </xf>
    <xf borderId="15" fillId="26" fontId="9" numFmtId="0" xfId="0" applyAlignment="1" applyBorder="1" applyFill="1" applyFont="1">
      <alignment horizontal="center" vertical="center"/>
    </xf>
    <xf borderId="15" fillId="27" fontId="9" numFmtId="0" xfId="0" applyAlignment="1" applyBorder="1" applyFill="1" applyFont="1">
      <alignment horizontal="center" vertical="center"/>
    </xf>
    <xf borderId="13" fillId="28" fontId="12" numFmtId="0" xfId="0" applyAlignment="1" applyBorder="1" applyFill="1" applyFont="1">
      <alignment horizontal="center" readingOrder="0" vertical="center"/>
    </xf>
    <xf borderId="1" fillId="20" fontId="11" numFmtId="0" xfId="0" applyAlignment="1" applyBorder="1" applyFont="1">
      <alignment shrinkToFit="0" vertical="center" wrapText="1"/>
    </xf>
    <xf borderId="18" fillId="2" fontId="1" numFmtId="0" xfId="0" applyAlignment="1" applyBorder="1" applyFont="1">
      <alignment horizontal="center" shrinkToFit="0" vertical="center" wrapText="1"/>
    </xf>
    <xf borderId="0" fillId="0" fontId="15" numFmtId="0" xfId="0" applyFont="1"/>
    <xf borderId="13" fillId="4" fontId="16" numFmtId="164" xfId="0" applyAlignment="1" applyBorder="1" applyFont="1" applyNumberFormat="1">
      <alignment horizontal="center"/>
    </xf>
    <xf borderId="13" fillId="4" fontId="16" numFmtId="0" xfId="0" applyAlignment="1" applyBorder="1" applyFont="1">
      <alignment horizontal="center"/>
    </xf>
    <xf borderId="13" fillId="0" fontId="3" numFmtId="0" xfId="0" applyBorder="1" applyFont="1"/>
    <xf borderId="13" fillId="0" fontId="3" numFmtId="165" xfId="0" applyBorder="1" applyFont="1" applyNumberFormat="1"/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0"/>
    <col customWidth="1" min="2" max="2" width="28.0"/>
    <col customWidth="1" min="3" max="3" width="5.0"/>
    <col customWidth="1" min="4" max="4" width="3.0"/>
    <col customWidth="1" min="5" max="5" width="5.0"/>
    <col customWidth="1" min="6" max="6" width="7.0"/>
    <col customWidth="1" min="7" max="7" width="3.0"/>
    <col customWidth="1" min="8" max="8" width="7.0"/>
    <col customWidth="1" min="9" max="9" width="28.0"/>
    <col customWidth="1" min="10" max="10" width="5.0"/>
    <col customWidth="1" min="11" max="11" width="3.0"/>
    <col customWidth="1" min="12" max="12" width="5.0"/>
    <col customWidth="1" min="13" max="13" width="7.0"/>
    <col customWidth="1" min="14" max="14" width="3.0"/>
    <col customWidth="1" min="15" max="15" width="7.0"/>
    <col customWidth="1" min="16" max="16" width="28.0"/>
    <col customWidth="1" min="17" max="17" width="5.0"/>
    <col customWidth="1" min="18" max="18" width="3.0"/>
    <col customWidth="1" min="19" max="19" width="5.0"/>
    <col customWidth="1" min="20" max="20" width="7.0"/>
    <col customWidth="1" min="21" max="21" width="3.0"/>
    <col customWidth="1" min="22" max="22" width="18.0"/>
    <col customWidth="1" min="23" max="23" width="12.25"/>
    <col customWidth="1" min="24" max="24" width="18.0"/>
    <col customWidth="1" min="25" max="25" width="22.0"/>
    <col customWidth="1" min="26" max="26" width="3.0"/>
    <col customWidth="1" min="27" max="27" width="18.0"/>
    <col customWidth="1" min="28" max="28" width="22.38"/>
    <col customWidth="1" min="29" max="29" width="18.0"/>
    <col customWidth="1" min="30" max="30" width="22.0"/>
    <col customWidth="1" min="31" max="31" width="3.0"/>
    <col customWidth="1" min="32" max="32" width="18.0"/>
    <col customWidth="1" min="33" max="33" width="12.63"/>
    <col customWidth="1" min="34" max="34" width="18.0"/>
    <col customWidth="1" min="35" max="35" width="22.0"/>
    <col customWidth="1" min="36" max="36" width="3.0"/>
    <col customWidth="1" min="37" max="37" width="18.0"/>
    <col customWidth="1" min="38" max="38" width="12.0"/>
    <col customWidth="1" min="39" max="39" width="18.0"/>
    <col customWidth="1" min="40" max="40" width="22.0"/>
    <col customWidth="1" hidden="1" min="41" max="41" width="3.0"/>
    <col customWidth="1" hidden="1" min="42" max="42" width="17.25"/>
  </cols>
  <sheetData>
    <row r="1" ht="24.0" customHeight="1">
      <c r="A1" s="1" t="s">
        <v>0</v>
      </c>
      <c r="B1" s="2"/>
      <c r="C1" s="2"/>
      <c r="D1" s="2"/>
      <c r="E1" s="2"/>
      <c r="F1" s="3"/>
      <c r="G1" s="4"/>
      <c r="H1" s="1" t="s">
        <v>1</v>
      </c>
      <c r="I1" s="2"/>
      <c r="J1" s="2"/>
      <c r="K1" s="2"/>
      <c r="L1" s="2"/>
      <c r="M1" s="3"/>
      <c r="N1" s="4"/>
      <c r="O1" s="1" t="s">
        <v>2</v>
      </c>
      <c r="P1" s="2"/>
      <c r="Q1" s="2"/>
      <c r="R1" s="2"/>
      <c r="S1" s="2"/>
      <c r="T1" s="3"/>
    </row>
    <row r="2" ht="24.0" customHeight="1">
      <c r="A2" s="5" t="s">
        <v>3</v>
      </c>
      <c r="B2" s="5" t="s">
        <v>4</v>
      </c>
      <c r="C2" s="6" t="s">
        <v>5</v>
      </c>
      <c r="D2" s="7"/>
      <c r="E2" s="8"/>
      <c r="F2" s="5" t="s">
        <v>6</v>
      </c>
      <c r="G2" s="4"/>
      <c r="H2" s="5" t="s">
        <v>3</v>
      </c>
      <c r="I2" s="5" t="s">
        <v>4</v>
      </c>
      <c r="J2" s="6" t="s">
        <v>5</v>
      </c>
      <c r="K2" s="7"/>
      <c r="L2" s="8"/>
      <c r="M2" s="5" t="s">
        <v>6</v>
      </c>
      <c r="N2" s="4"/>
      <c r="O2" s="5" t="s">
        <v>3</v>
      </c>
      <c r="P2" s="5" t="s">
        <v>4</v>
      </c>
      <c r="Q2" s="6" t="s">
        <v>5</v>
      </c>
      <c r="R2" s="7"/>
      <c r="S2" s="8"/>
      <c r="T2" s="5" t="s">
        <v>6</v>
      </c>
      <c r="V2" s="9" t="s">
        <v>7</v>
      </c>
      <c r="W2" s="10"/>
      <c r="X2" s="11"/>
      <c r="AA2" s="9" t="s">
        <v>8</v>
      </c>
      <c r="AB2" s="10"/>
      <c r="AC2" s="11"/>
      <c r="AF2" s="9" t="s">
        <v>9</v>
      </c>
      <c r="AG2" s="10"/>
      <c r="AH2" s="11"/>
      <c r="AK2" s="9" t="s">
        <v>10</v>
      </c>
      <c r="AL2" s="10"/>
      <c r="AM2" s="11"/>
    </row>
    <row r="3" ht="21.75" customHeight="1">
      <c r="A3" s="12" t="s">
        <v>11</v>
      </c>
      <c r="B3" s="13" t="s">
        <v>12</v>
      </c>
      <c r="C3" s="14">
        <v>2.0</v>
      </c>
      <c r="D3" s="15" t="s">
        <v>13</v>
      </c>
      <c r="E3" s="14">
        <v>1.0</v>
      </c>
      <c r="F3" s="13" t="str">
        <f t="shared" ref="F3:F26" si="1">IF(OR(C3="",E3=""),"",IF(C3&gt;E3,"1",IF(C3=E3,"X","2")))</f>
        <v>1</v>
      </c>
      <c r="G3" s="4"/>
      <c r="H3" s="12" t="s">
        <v>11</v>
      </c>
      <c r="I3" s="13" t="s">
        <v>14</v>
      </c>
      <c r="J3" s="14">
        <v>2.0</v>
      </c>
      <c r="K3" s="15" t="s">
        <v>13</v>
      </c>
      <c r="L3" s="14">
        <v>1.0</v>
      </c>
      <c r="M3" s="13" t="str">
        <f t="shared" ref="M3:M26" si="2">IF(OR(J3="",L3=""),"",IF(J3&gt;L3,"1",IF(J3=L3,"X","2")))</f>
        <v>1</v>
      </c>
      <c r="N3" s="4"/>
      <c r="O3" s="12" t="s">
        <v>11</v>
      </c>
      <c r="P3" s="13" t="s">
        <v>15</v>
      </c>
      <c r="Q3" s="14">
        <v>2.0</v>
      </c>
      <c r="R3" s="15" t="s">
        <v>13</v>
      </c>
      <c r="S3" s="14">
        <v>2.0</v>
      </c>
      <c r="T3" s="13" t="str">
        <f t="shared" ref="T3:T26" si="3">IF(OR(Q3="",S3=""),"",IF(Q3&gt;S3,"1",IF(Q3=S3,"X","2")))</f>
        <v>X</v>
      </c>
      <c r="V3" s="16" t="s">
        <v>16</v>
      </c>
      <c r="W3" s="16" t="s">
        <v>17</v>
      </c>
      <c r="X3" s="16" t="s">
        <v>18</v>
      </c>
      <c r="AA3" s="16" t="s">
        <v>16</v>
      </c>
      <c r="AB3" s="16" t="s">
        <v>17</v>
      </c>
      <c r="AC3" s="16" t="s">
        <v>18</v>
      </c>
      <c r="AF3" s="16" t="s">
        <v>16</v>
      </c>
      <c r="AG3" s="16" t="s">
        <v>17</v>
      </c>
      <c r="AH3" s="16" t="s">
        <v>18</v>
      </c>
      <c r="AK3" s="16" t="s">
        <v>16</v>
      </c>
      <c r="AL3" s="16" t="s">
        <v>17</v>
      </c>
      <c r="AM3" s="16" t="s">
        <v>18</v>
      </c>
    </row>
    <row r="4" ht="21.75" customHeight="1">
      <c r="A4" s="17"/>
      <c r="B4" s="13" t="s">
        <v>19</v>
      </c>
      <c r="C4" s="14">
        <v>1.0</v>
      </c>
      <c r="D4" s="15" t="s">
        <v>13</v>
      </c>
      <c r="E4" s="14">
        <v>2.0</v>
      </c>
      <c r="F4" s="13" t="str">
        <f t="shared" si="1"/>
        <v>2</v>
      </c>
      <c r="G4" s="4"/>
      <c r="H4" s="17"/>
      <c r="I4" s="13" t="s">
        <v>20</v>
      </c>
      <c r="J4" s="14">
        <v>3.0</v>
      </c>
      <c r="K4" s="15" t="s">
        <v>13</v>
      </c>
      <c r="L4" s="14">
        <v>1.0</v>
      </c>
      <c r="M4" s="13" t="str">
        <f t="shared" si="2"/>
        <v>1</v>
      </c>
      <c r="N4" s="4"/>
      <c r="O4" s="17"/>
      <c r="P4" s="13" t="s">
        <v>21</v>
      </c>
      <c r="Q4" s="14">
        <v>1.0</v>
      </c>
      <c r="R4" s="15" t="s">
        <v>13</v>
      </c>
      <c r="S4" s="14">
        <v>2.0</v>
      </c>
      <c r="T4" s="13" t="str">
        <f t="shared" si="3"/>
        <v>2</v>
      </c>
      <c r="V4" s="18">
        <v>1.0</v>
      </c>
      <c r="W4" s="19" t="str">
        <f t="array" ref="W4">INDEX(StandingsCalc!$B$2:$B$5,MATCH(LARGE(StandingsCalc!$F$2:$F$5,1),StandingsCalc!$F$2:$F$5,0))</f>
        <v>Μεξικό</v>
      </c>
      <c r="X4" s="18">
        <f t="array" ref="X4">INDEX(StandingsCalc!$C$2:$C$5,MATCH(W4,StandingsCalc!$B$2:$B$5,0))</f>
        <v>7</v>
      </c>
      <c r="AA4" s="18">
        <v>1.0</v>
      </c>
      <c r="AB4" s="19" t="str">
        <f t="array" ref="AB4">INDEX(StandingsCalc!$B$6:$B$9,MATCH(LARGE(StandingsCalc!$F$6:$F$9,1),StandingsCalc!$F$6:$F$9,0))</f>
        <v>Ελβετία</v>
      </c>
      <c r="AC4" s="18">
        <f t="array" ref="AC4">INDEX(StandingsCalc!$C$6:$C$9,MATCH(AB4,StandingsCalc!$B$6:$B$9,0))</f>
        <v>9</v>
      </c>
      <c r="AF4" s="18">
        <v>1.0</v>
      </c>
      <c r="AG4" s="19" t="str">
        <f t="array" ref="AG4">INDEX(StandingsCalc!$B$10:$B$13,MATCH(LARGE(StandingsCalc!$F$10:$F$13,1),StandingsCalc!$F$10:$F$13,0))</f>
        <v>Βραζιλία</v>
      </c>
      <c r="AH4" s="18">
        <f t="array" ref="AH4">INDEX(StandingsCalc!$C$10:$C$13,MATCH(AG4,StandingsCalc!$B$10:$B$13,0))</f>
        <v>9</v>
      </c>
      <c r="AK4" s="18">
        <v>1.0</v>
      </c>
      <c r="AL4" s="19" t="str">
        <f t="array" ref="AL4">INDEX(StandingsCalc!$B$14:$B$17,MATCH(LARGE(StandingsCalc!$F$14:$F$17,1),StandingsCalc!$F$14:$F$17,0))</f>
        <v>Αυστραλία</v>
      </c>
      <c r="AM4" s="18">
        <f t="array" ref="AM4">INDEX(StandingsCalc!$C$14:$C$17,MATCH(AL4,StandingsCalc!$B$14:$B$17,0))</f>
        <v>7</v>
      </c>
    </row>
    <row r="5" ht="21.75" customHeight="1">
      <c r="A5" s="20" t="s">
        <v>22</v>
      </c>
      <c r="B5" s="13" t="s">
        <v>23</v>
      </c>
      <c r="C5" s="14">
        <v>3.0</v>
      </c>
      <c r="D5" s="15" t="s">
        <v>13</v>
      </c>
      <c r="E5" s="14">
        <v>1.0</v>
      </c>
      <c r="F5" s="13" t="str">
        <f t="shared" si="1"/>
        <v>1</v>
      </c>
      <c r="G5" s="4"/>
      <c r="H5" s="20" t="s">
        <v>22</v>
      </c>
      <c r="I5" s="13" t="s">
        <v>24</v>
      </c>
      <c r="J5" s="14">
        <v>3.0</v>
      </c>
      <c r="K5" s="15" t="s">
        <v>13</v>
      </c>
      <c r="L5" s="14">
        <v>0.0</v>
      </c>
      <c r="M5" s="13" t="str">
        <f t="shared" si="2"/>
        <v>1</v>
      </c>
      <c r="N5" s="4"/>
      <c r="O5" s="20" t="s">
        <v>22</v>
      </c>
      <c r="P5" s="13" t="s">
        <v>25</v>
      </c>
      <c r="Q5" s="14">
        <v>2.0</v>
      </c>
      <c r="R5" s="15" t="s">
        <v>13</v>
      </c>
      <c r="S5" s="14">
        <v>1.0</v>
      </c>
      <c r="T5" s="13" t="str">
        <f t="shared" si="3"/>
        <v>1</v>
      </c>
      <c r="V5" s="18">
        <v>2.0</v>
      </c>
      <c r="W5" s="19" t="str">
        <f t="array" ref="W5">INDEX(StandingsCalc!$B$2:$B$5,MATCH(LARGE(StandingsCalc!$F$2:$F$5,2),StandingsCalc!$F$2:$F$5,0))</f>
        <v>Τσεχία</v>
      </c>
      <c r="X5" s="18">
        <f t="array" ref="X5">INDEX(StandingsCalc!$C$2:$C$5,MATCH(W5,StandingsCalc!$B$2:$B$5,0))</f>
        <v>7</v>
      </c>
      <c r="AA5" s="18">
        <v>2.0</v>
      </c>
      <c r="AB5" s="19" t="str">
        <f t="array" ref="AB5">INDEX(StandingsCalc!$B$6:$B$9,MATCH(LARGE(StandingsCalc!$F$6:$F$9,2),StandingsCalc!$F$6:$F$9,0))</f>
        <v>Καναδάς</v>
      </c>
      <c r="AC5" s="18">
        <f t="array" ref="AC5">INDEX(StandingsCalc!$C$6:$C$9,MATCH(AB5,StandingsCalc!$B$6:$B$9,0))</f>
        <v>6</v>
      </c>
      <c r="AF5" s="18">
        <v>2.0</v>
      </c>
      <c r="AG5" s="19" t="str">
        <f t="array" ref="AG5">INDEX(StandingsCalc!$B$10:$B$13,MATCH(LARGE(StandingsCalc!$F$10:$F$13,2),StandingsCalc!$F$10:$F$13,0))</f>
        <v>Μαρόκο</v>
      </c>
      <c r="AH5" s="18">
        <f t="array" ref="AH5">INDEX(StandingsCalc!$C$10:$C$13,MATCH(AG5,StandingsCalc!$B$10:$B$13,0))</f>
        <v>6</v>
      </c>
      <c r="AK5" s="18">
        <v>2.0</v>
      </c>
      <c r="AL5" s="19" t="str">
        <f t="array" ref="AL5">INDEX(StandingsCalc!$B$14:$B$17,MATCH(LARGE(StandingsCalc!$F$14:$F$17,2),StandingsCalc!$F$14:$F$17,0))</f>
        <v>ΗΠΑ</v>
      </c>
      <c r="AM5" s="18">
        <f t="array" ref="AM5">INDEX(StandingsCalc!$C$14:$C$17,MATCH(AL5,StandingsCalc!$B$14:$B$17,0))</f>
        <v>4</v>
      </c>
    </row>
    <row r="6" ht="21.75" customHeight="1">
      <c r="A6" s="17"/>
      <c r="B6" s="13" t="s">
        <v>26</v>
      </c>
      <c r="C6" s="14">
        <v>0.0</v>
      </c>
      <c r="D6" s="15" t="s">
        <v>13</v>
      </c>
      <c r="E6" s="14">
        <v>2.0</v>
      </c>
      <c r="F6" s="13" t="str">
        <f t="shared" si="1"/>
        <v>2</v>
      </c>
      <c r="G6" s="4"/>
      <c r="H6" s="17"/>
      <c r="I6" s="13" t="s">
        <v>27</v>
      </c>
      <c r="J6" s="14">
        <v>2.0</v>
      </c>
      <c r="K6" s="15" t="s">
        <v>13</v>
      </c>
      <c r="L6" s="14">
        <v>0.0</v>
      </c>
      <c r="M6" s="13" t="str">
        <f t="shared" si="2"/>
        <v>1</v>
      </c>
      <c r="N6" s="4"/>
      <c r="O6" s="17"/>
      <c r="P6" s="13" t="s">
        <v>28</v>
      </c>
      <c r="Q6" s="14">
        <v>1.0</v>
      </c>
      <c r="R6" s="15" t="s">
        <v>13</v>
      </c>
      <c r="S6" s="14">
        <v>0.0</v>
      </c>
      <c r="T6" s="13" t="str">
        <f t="shared" si="3"/>
        <v>1</v>
      </c>
      <c r="V6" s="18">
        <v>3.0</v>
      </c>
      <c r="W6" s="19" t="str">
        <f t="array" ref="W6">INDEX(StandingsCalc!$B$2:$B$5,MATCH(LARGE(StandingsCalc!$F$2:$F$5,3),StandingsCalc!$F$2:$F$5,0))</f>
        <v>Νότια Κορέα</v>
      </c>
      <c r="X6" s="18">
        <f t="array" ref="X6">INDEX(StandingsCalc!$C$2:$C$5,MATCH(W6,StandingsCalc!$B$2:$B$5,0))</f>
        <v>3</v>
      </c>
      <c r="AA6" s="18">
        <v>3.0</v>
      </c>
      <c r="AB6" s="19" t="str">
        <f t="array" ref="AB6">INDEX(StandingsCalc!$B$6:$B$9,MATCH(LARGE(StandingsCalc!$F$6:$F$9,3),StandingsCalc!$F$6:$F$9,0))</f>
        <v>Βοσνία και Ερζεγοβίνη</v>
      </c>
      <c r="AC6" s="18">
        <f t="array" ref="AC6">INDEX(StandingsCalc!$C$6:$C$9,MATCH(AB6,StandingsCalc!$B$6:$B$9,0))</f>
        <v>3</v>
      </c>
      <c r="AF6" s="18">
        <v>3.0</v>
      </c>
      <c r="AG6" s="19" t="str">
        <f t="array" ref="AG6">INDEX(StandingsCalc!$B$10:$B$13,MATCH(LARGE(StandingsCalc!$F$10:$F$13,3),StandingsCalc!$F$10:$F$13,0))</f>
        <v>Σκωτία</v>
      </c>
      <c r="AH6" s="18">
        <f t="array" ref="AH6">INDEX(StandingsCalc!$C$10:$C$13,MATCH(AG6,StandingsCalc!$B$10:$B$13,0))</f>
        <v>3</v>
      </c>
      <c r="AK6" s="18">
        <v>3.0</v>
      </c>
      <c r="AL6" s="19" t="str">
        <f t="array" ref="AL6">INDEX(StandingsCalc!$B$14:$B$17,MATCH(LARGE(StandingsCalc!$F$14:$F$17,3),StandingsCalc!$F$14:$F$17,0))</f>
        <v>Παραγουάη</v>
      </c>
      <c r="AM6" s="18">
        <f t="array" ref="AM6">INDEX(StandingsCalc!$C$14:$C$17,MATCH(AL6,StandingsCalc!$B$14:$B$17,0))</f>
        <v>3</v>
      </c>
    </row>
    <row r="7" ht="21.75" customHeight="1">
      <c r="A7" s="21" t="s">
        <v>29</v>
      </c>
      <c r="B7" s="13" t="s">
        <v>30</v>
      </c>
      <c r="C7" s="14">
        <v>2.0</v>
      </c>
      <c r="D7" s="15" t="s">
        <v>13</v>
      </c>
      <c r="E7" s="14">
        <v>1.0</v>
      </c>
      <c r="F7" s="13" t="str">
        <f t="shared" si="1"/>
        <v>1</v>
      </c>
      <c r="G7" s="4"/>
      <c r="H7" s="21" t="s">
        <v>29</v>
      </c>
      <c r="I7" s="13" t="s">
        <v>31</v>
      </c>
      <c r="J7" s="14">
        <v>1.0</v>
      </c>
      <c r="K7" s="15" t="s">
        <v>13</v>
      </c>
      <c r="L7" s="14">
        <v>3.0</v>
      </c>
      <c r="M7" s="13" t="str">
        <f t="shared" si="2"/>
        <v>2</v>
      </c>
      <c r="N7" s="4"/>
      <c r="O7" s="21" t="s">
        <v>29</v>
      </c>
      <c r="P7" s="13" t="s">
        <v>32</v>
      </c>
      <c r="Q7" s="14">
        <v>1.0</v>
      </c>
      <c r="R7" s="15" t="s">
        <v>13</v>
      </c>
      <c r="S7" s="14">
        <v>3.0</v>
      </c>
      <c r="T7" s="13" t="str">
        <f t="shared" si="3"/>
        <v>2</v>
      </c>
      <c r="V7" s="18">
        <v>4.0</v>
      </c>
      <c r="W7" s="19" t="str">
        <f t="array" ref="W7">INDEX(StandingsCalc!$B$2:$B$5,MATCH(LARGE(StandingsCalc!$F$2:$F$5,4),StandingsCalc!$F$2:$F$5,0))</f>
        <v>Νότια Αφρική</v>
      </c>
      <c r="X7" s="18">
        <f t="array" ref="X7">INDEX(StandingsCalc!$C$2:$C$5,MATCH(W7,StandingsCalc!$B$2:$B$5,0))</f>
        <v>0</v>
      </c>
      <c r="AA7" s="18">
        <v>4.0</v>
      </c>
      <c r="AB7" s="19" t="str">
        <f t="array" ref="AB7">INDEX(StandingsCalc!$B$6:$B$9,MATCH(LARGE(StandingsCalc!$F$6:$F$9,4),StandingsCalc!$F$6:$F$9,0))</f>
        <v>Κατάρ</v>
      </c>
      <c r="AC7" s="18">
        <f t="array" ref="AC7">INDEX(StandingsCalc!$C$6:$C$9,MATCH(AB7,StandingsCalc!$B$6:$B$9,0))</f>
        <v>0</v>
      </c>
      <c r="AF7" s="18">
        <v>4.0</v>
      </c>
      <c r="AG7" s="19" t="str">
        <f t="array" ref="AG7">INDEX(StandingsCalc!$B$10:$B$13,MATCH(LARGE(StandingsCalc!$F$10:$F$13,4),StandingsCalc!$F$10:$F$13,0))</f>
        <v>Αϊτή</v>
      </c>
      <c r="AH7" s="18">
        <f t="array" ref="AH7">INDEX(StandingsCalc!$C$10:$C$13,MATCH(AG7,StandingsCalc!$B$10:$B$13,0))</f>
        <v>0</v>
      </c>
      <c r="AK7" s="18">
        <v>4.0</v>
      </c>
      <c r="AL7" s="19" t="str">
        <f t="array" ref="AL7">INDEX(StandingsCalc!$B$14:$B$17,MATCH(LARGE(StandingsCalc!$F$14:$F$17,4),StandingsCalc!$F$14:$F$17,0))</f>
        <v>Τουρκία</v>
      </c>
      <c r="AM7" s="18">
        <f t="array" ref="AM7">INDEX(StandingsCalc!$C$14:$C$17,MATCH(AL7,StandingsCalc!$B$14:$B$17,0))</f>
        <v>3</v>
      </c>
    </row>
    <row r="8" ht="21.75" customHeight="1">
      <c r="A8" s="17"/>
      <c r="B8" s="13" t="s">
        <v>33</v>
      </c>
      <c r="C8" s="14">
        <v>0.0</v>
      </c>
      <c r="D8" s="15" t="s">
        <v>13</v>
      </c>
      <c r="E8" s="14">
        <v>2.0</v>
      </c>
      <c r="F8" s="13" t="str">
        <f t="shared" si="1"/>
        <v>2</v>
      </c>
      <c r="G8" s="4"/>
      <c r="H8" s="17"/>
      <c r="I8" s="13" t="s">
        <v>34</v>
      </c>
      <c r="J8" s="14">
        <v>4.0</v>
      </c>
      <c r="K8" s="15" t="s">
        <v>13</v>
      </c>
      <c r="L8" s="14">
        <v>0.0</v>
      </c>
      <c r="M8" s="13" t="str">
        <f t="shared" si="2"/>
        <v>1</v>
      </c>
      <c r="N8" s="4"/>
      <c r="O8" s="17"/>
      <c r="P8" s="13" t="s">
        <v>35</v>
      </c>
      <c r="Q8" s="14">
        <v>3.0</v>
      </c>
      <c r="R8" s="15" t="s">
        <v>13</v>
      </c>
      <c r="S8" s="14">
        <v>0.0</v>
      </c>
      <c r="T8" s="13" t="str">
        <f t="shared" si="3"/>
        <v>1</v>
      </c>
      <c r="V8" s="22"/>
      <c r="W8" s="22"/>
      <c r="X8" s="22"/>
      <c r="AA8" s="22"/>
      <c r="AB8" s="22"/>
      <c r="AC8" s="22"/>
      <c r="AF8" s="22"/>
      <c r="AG8" s="22"/>
      <c r="AH8" s="22"/>
      <c r="AK8" s="22"/>
      <c r="AL8" s="22"/>
      <c r="AM8" s="22"/>
    </row>
    <row r="9" ht="21.75" customHeight="1">
      <c r="A9" s="12" t="s">
        <v>36</v>
      </c>
      <c r="B9" s="13" t="s">
        <v>37</v>
      </c>
      <c r="C9" s="14">
        <v>2.0</v>
      </c>
      <c r="D9" s="15" t="s">
        <v>13</v>
      </c>
      <c r="E9" s="14">
        <v>1.0</v>
      </c>
      <c r="F9" s="13" t="str">
        <f t="shared" si="1"/>
        <v>1</v>
      </c>
      <c r="G9" s="4"/>
      <c r="H9" s="12" t="s">
        <v>36</v>
      </c>
      <c r="I9" s="13" t="s">
        <v>38</v>
      </c>
      <c r="J9" s="14">
        <v>1.0</v>
      </c>
      <c r="K9" s="15" t="s">
        <v>13</v>
      </c>
      <c r="L9" s="14">
        <v>2.0</v>
      </c>
      <c r="M9" s="13" t="str">
        <f t="shared" si="2"/>
        <v>2</v>
      </c>
      <c r="N9" s="4"/>
      <c r="O9" s="12" t="s">
        <v>36</v>
      </c>
      <c r="P9" s="13" t="s">
        <v>39</v>
      </c>
      <c r="Q9" s="14">
        <v>1.0</v>
      </c>
      <c r="R9" s="15" t="s">
        <v>13</v>
      </c>
      <c r="S9" s="14">
        <v>0.0</v>
      </c>
      <c r="T9" s="13" t="str">
        <f t="shared" si="3"/>
        <v>1</v>
      </c>
      <c r="V9" s="9" t="s">
        <v>40</v>
      </c>
      <c r="W9" s="10"/>
      <c r="X9" s="11"/>
      <c r="AA9" s="9" t="s">
        <v>41</v>
      </c>
      <c r="AB9" s="10"/>
      <c r="AC9" s="11"/>
      <c r="AF9" s="9" t="s">
        <v>42</v>
      </c>
      <c r="AG9" s="10"/>
      <c r="AH9" s="11"/>
      <c r="AK9" s="9" t="s">
        <v>43</v>
      </c>
      <c r="AL9" s="10"/>
      <c r="AM9" s="11"/>
    </row>
    <row r="10" ht="21.75" customHeight="1">
      <c r="A10" s="17"/>
      <c r="B10" s="13" t="s">
        <v>44</v>
      </c>
      <c r="C10" s="14">
        <v>2.0</v>
      </c>
      <c r="D10" s="15" t="s">
        <v>13</v>
      </c>
      <c r="E10" s="14">
        <v>0.0</v>
      </c>
      <c r="F10" s="13" t="str">
        <f t="shared" si="1"/>
        <v>1</v>
      </c>
      <c r="G10" s="4"/>
      <c r="H10" s="17"/>
      <c r="I10" s="13" t="s">
        <v>45</v>
      </c>
      <c r="J10" s="14">
        <v>0.0</v>
      </c>
      <c r="K10" s="15" t="s">
        <v>13</v>
      </c>
      <c r="L10" s="14">
        <v>0.0</v>
      </c>
      <c r="M10" s="13" t="str">
        <f t="shared" si="2"/>
        <v>X</v>
      </c>
      <c r="N10" s="4"/>
      <c r="O10" s="17"/>
      <c r="P10" s="13" t="s">
        <v>46</v>
      </c>
      <c r="Q10" s="14">
        <v>0.0</v>
      </c>
      <c r="R10" s="15" t="s">
        <v>13</v>
      </c>
      <c r="S10" s="14">
        <v>2.0</v>
      </c>
      <c r="T10" s="13" t="str">
        <f t="shared" si="3"/>
        <v>2</v>
      </c>
      <c r="V10" s="16" t="s">
        <v>16</v>
      </c>
      <c r="W10" s="16" t="s">
        <v>17</v>
      </c>
      <c r="X10" s="16" t="s">
        <v>18</v>
      </c>
      <c r="AA10" s="16" t="s">
        <v>16</v>
      </c>
      <c r="AB10" s="16" t="s">
        <v>17</v>
      </c>
      <c r="AC10" s="16" t="s">
        <v>18</v>
      </c>
      <c r="AF10" s="16" t="s">
        <v>16</v>
      </c>
      <c r="AG10" s="16" t="s">
        <v>17</v>
      </c>
      <c r="AH10" s="16" t="s">
        <v>18</v>
      </c>
      <c r="AK10" s="16" t="s">
        <v>16</v>
      </c>
      <c r="AL10" s="16" t="s">
        <v>17</v>
      </c>
      <c r="AM10" s="16" t="s">
        <v>18</v>
      </c>
    </row>
    <row r="11" ht="21.75" customHeight="1">
      <c r="A11" s="23" t="s">
        <v>47</v>
      </c>
      <c r="B11" s="13" t="s">
        <v>48</v>
      </c>
      <c r="C11" s="14">
        <v>3.0</v>
      </c>
      <c r="D11" s="15" t="s">
        <v>13</v>
      </c>
      <c r="E11" s="14">
        <v>0.0</v>
      </c>
      <c r="F11" s="13" t="str">
        <f t="shared" si="1"/>
        <v>1</v>
      </c>
      <c r="G11" s="4"/>
      <c r="H11" s="23" t="s">
        <v>47</v>
      </c>
      <c r="I11" s="13" t="s">
        <v>49</v>
      </c>
      <c r="J11" s="14">
        <v>3.0</v>
      </c>
      <c r="K11" s="15" t="s">
        <v>13</v>
      </c>
      <c r="L11" s="14">
        <v>0.0</v>
      </c>
      <c r="M11" s="13" t="str">
        <f t="shared" si="2"/>
        <v>1</v>
      </c>
      <c r="N11" s="4"/>
      <c r="O11" s="23" t="s">
        <v>47</v>
      </c>
      <c r="P11" s="13" t="s">
        <v>50</v>
      </c>
      <c r="Q11" s="14">
        <v>1.0</v>
      </c>
      <c r="R11" s="15" t="s">
        <v>13</v>
      </c>
      <c r="S11" s="14">
        <v>3.0</v>
      </c>
      <c r="T11" s="13" t="str">
        <f t="shared" si="3"/>
        <v>2</v>
      </c>
      <c r="V11" s="18">
        <v>1.0</v>
      </c>
      <c r="W11" s="19" t="str">
        <f t="array" ref="W11">INDEX(StandingsCalc!$B$18:$B$21,MATCH(LARGE(StandingsCalc!$F$18:$F$21,1),StandingsCalc!$F$18:$F$21,0))</f>
        <v>Γερμανία</v>
      </c>
      <c r="X11" s="18">
        <f t="array" ref="X11">INDEX(StandingsCalc!$C$18:$C$21,MATCH(W11,StandingsCalc!$B$18:$B$21,0))</f>
        <v>9</v>
      </c>
      <c r="AA11" s="18">
        <v>1.0</v>
      </c>
      <c r="AB11" s="19" t="str">
        <f t="array" ref="AB11">INDEX(StandingsCalc!$B$22:$B$25,MATCH(LARGE(StandingsCalc!$F$22:$F$25,1),StandingsCalc!$F$22:$F$25,0))</f>
        <v>Ολλανδία</v>
      </c>
      <c r="AC11" s="18">
        <f t="array" ref="AC11">INDEX(StandingsCalc!$C$22:$C$25,MATCH(AB11,StandingsCalc!$B$22:$B$25,0))</f>
        <v>9</v>
      </c>
      <c r="AF11" s="18">
        <v>1.0</v>
      </c>
      <c r="AG11" s="19" t="str">
        <f t="array" ref="AG11">INDEX(StandingsCalc!$B$26:$B$29,MATCH(LARGE(StandingsCalc!$F$26:$F$29,1),StandingsCalc!$F$26:$F$29,0))</f>
        <v>Βέλγιο</v>
      </c>
      <c r="AH11" s="18">
        <f t="array" ref="AH11">INDEX(StandingsCalc!$C$26:$C$29,MATCH(AG11,StandingsCalc!$B$26:$B$29,0))</f>
        <v>7</v>
      </c>
      <c r="AK11" s="18">
        <v>1.0</v>
      </c>
      <c r="AL11" s="19" t="str">
        <f t="array" ref="AL11">INDEX(StandingsCalc!$B$30:$B$33,MATCH(LARGE(StandingsCalc!$F$30:$F$33,1),StandingsCalc!$F$30:$F$33,0))</f>
        <v>Ισπανία</v>
      </c>
      <c r="AM11" s="18">
        <f t="array" ref="AM11">INDEX(StandingsCalc!$C$30:$C$33,MATCH(AL11,StandingsCalc!$B$30:$B$33,0))</f>
        <v>9</v>
      </c>
    </row>
    <row r="12" ht="21.75" customHeight="1">
      <c r="A12" s="17"/>
      <c r="B12" s="13" t="s">
        <v>51</v>
      </c>
      <c r="C12" s="14">
        <v>0.0</v>
      </c>
      <c r="D12" s="15" t="s">
        <v>13</v>
      </c>
      <c r="E12" s="14">
        <v>2.0</v>
      </c>
      <c r="F12" s="13" t="str">
        <f t="shared" si="1"/>
        <v>2</v>
      </c>
      <c r="G12" s="4"/>
      <c r="H12" s="17"/>
      <c r="I12" s="13" t="s">
        <v>52</v>
      </c>
      <c r="J12" s="14">
        <v>2.0</v>
      </c>
      <c r="K12" s="15" t="s">
        <v>13</v>
      </c>
      <c r="L12" s="14">
        <v>0.0</v>
      </c>
      <c r="M12" s="13" t="str">
        <f t="shared" si="2"/>
        <v>1</v>
      </c>
      <c r="N12" s="4"/>
      <c r="O12" s="17"/>
      <c r="P12" s="13" t="s">
        <v>53</v>
      </c>
      <c r="Q12" s="14">
        <v>2.0</v>
      </c>
      <c r="R12" s="15" t="s">
        <v>13</v>
      </c>
      <c r="S12" s="14">
        <v>1.0</v>
      </c>
      <c r="T12" s="13" t="str">
        <f t="shared" si="3"/>
        <v>1</v>
      </c>
      <c r="V12" s="18">
        <v>2.0</v>
      </c>
      <c r="W12" s="19" t="str">
        <f t="array" ref="W12">INDEX(StandingsCalc!$B$18:$B$21,MATCH(LARGE(StandingsCalc!$F$18:$F$21,2),StandingsCalc!$F$18:$F$21,0))</f>
        <v>Εκουαδόρ</v>
      </c>
      <c r="X12" s="18">
        <f t="array" ref="X12">INDEX(StandingsCalc!$C$18:$C$21,MATCH(W12,StandingsCalc!$B$18:$B$21,0))</f>
        <v>6</v>
      </c>
      <c r="AA12" s="18">
        <v>2.0</v>
      </c>
      <c r="AB12" s="19" t="str">
        <f t="array" ref="AB12">INDEX(StandingsCalc!$B$22:$B$25,MATCH(LARGE(StandingsCalc!$F$22:$F$25,2),StandingsCalc!$F$22:$F$25,0))</f>
        <v>Ιαπωνία</v>
      </c>
      <c r="AC12" s="18">
        <f t="array" ref="AC12">INDEX(StandingsCalc!$C$22:$C$25,MATCH(AB12,StandingsCalc!$B$22:$B$25,0))</f>
        <v>4</v>
      </c>
      <c r="AF12" s="18">
        <v>2.0</v>
      </c>
      <c r="AG12" s="19" t="str">
        <f t="array" ref="AG12">INDEX(StandingsCalc!$B$26:$B$29,MATCH(LARGE(StandingsCalc!$F$26:$F$29,2),StandingsCalc!$F$26:$F$29,0))</f>
        <v>Αίγυπτος</v>
      </c>
      <c r="AH12" s="18">
        <f t="array" ref="AH12">INDEX(StandingsCalc!$C$26:$C$29,MATCH(AG12,StandingsCalc!$B$26:$B$29,0))</f>
        <v>5</v>
      </c>
      <c r="AK12" s="18">
        <v>2.0</v>
      </c>
      <c r="AL12" s="19" t="str">
        <f t="array" ref="AL12">INDEX(StandingsCalc!$B$30:$B$33,MATCH(LARGE(StandingsCalc!$F$30:$F$33,2),StandingsCalc!$F$30:$F$33,0))</f>
        <v>Ουρουγουάη</v>
      </c>
      <c r="AM12" s="18">
        <f t="array" ref="AM12">INDEX(StandingsCalc!$C$30:$C$33,MATCH(AL12,StandingsCalc!$B$30:$B$33,0))</f>
        <v>6</v>
      </c>
    </row>
    <row r="13" ht="21.75" customHeight="1">
      <c r="A13" s="24" t="s">
        <v>54</v>
      </c>
      <c r="B13" s="13" t="s">
        <v>55</v>
      </c>
      <c r="C13" s="14">
        <v>3.0</v>
      </c>
      <c r="D13" s="15" t="s">
        <v>13</v>
      </c>
      <c r="E13" s="14">
        <v>1.0</v>
      </c>
      <c r="F13" s="13" t="str">
        <f t="shared" si="1"/>
        <v>1</v>
      </c>
      <c r="G13" s="4"/>
      <c r="H13" s="24" t="s">
        <v>54</v>
      </c>
      <c r="I13" s="13" t="s">
        <v>56</v>
      </c>
      <c r="J13" s="14">
        <v>2.0</v>
      </c>
      <c r="K13" s="15" t="s">
        <v>13</v>
      </c>
      <c r="L13" s="14">
        <v>1.0</v>
      </c>
      <c r="M13" s="13" t="str">
        <f t="shared" si="2"/>
        <v>1</v>
      </c>
      <c r="N13" s="4"/>
      <c r="O13" s="24" t="s">
        <v>54</v>
      </c>
      <c r="P13" s="13" t="s">
        <v>57</v>
      </c>
      <c r="Q13" s="14">
        <v>0.0</v>
      </c>
      <c r="R13" s="15" t="s">
        <v>13</v>
      </c>
      <c r="S13" s="14">
        <v>0.0</v>
      </c>
      <c r="T13" s="13" t="str">
        <f t="shared" si="3"/>
        <v>X</v>
      </c>
      <c r="V13" s="18">
        <v>3.0</v>
      </c>
      <c r="W13" s="19" t="str">
        <f t="array" ref="W13">INDEX(StandingsCalc!$B$18:$B$21,MATCH(LARGE(StandingsCalc!$F$18:$F$21,3),StandingsCalc!$F$18:$F$21,0))</f>
        <v>Κουρασάο</v>
      </c>
      <c r="X13" s="18">
        <f t="array" ref="X13">INDEX(StandingsCalc!$C$18:$C$21,MATCH(W13,StandingsCalc!$B$18:$B$21,0))</f>
        <v>3</v>
      </c>
      <c r="AA13" s="18">
        <v>3.0</v>
      </c>
      <c r="AB13" s="19" t="str">
        <f t="array" ref="AB13">INDEX(StandingsCalc!$B$22:$B$25,MATCH(LARGE(StandingsCalc!$F$22:$F$25,3),StandingsCalc!$F$22:$F$25,0))</f>
        <v>Σουηδία</v>
      </c>
      <c r="AC13" s="18">
        <f t="array" ref="AC13">INDEX(StandingsCalc!$C$22:$C$25,MATCH(AB13,StandingsCalc!$B$22:$B$25,0))</f>
        <v>2</v>
      </c>
      <c r="AF13" s="18">
        <v>3.0</v>
      </c>
      <c r="AG13" s="19" t="str">
        <f t="array" ref="AG13">INDEX(StandingsCalc!$B$26:$B$29,MATCH(LARGE(StandingsCalc!$F$26:$F$29,3),StandingsCalc!$F$26:$F$29,0))</f>
        <v>Νέα Ζηλανδία</v>
      </c>
      <c r="AH13" s="18">
        <f t="array" ref="AH13">INDEX(StandingsCalc!$C$26:$C$29,MATCH(AG13,StandingsCalc!$B$26:$B$29,0))</f>
        <v>4</v>
      </c>
      <c r="AK13" s="18">
        <v>3.0</v>
      </c>
      <c r="AL13" s="19" t="str">
        <f t="array" ref="AL13">INDEX(StandingsCalc!$B$30:$B$33,MATCH(LARGE(StandingsCalc!$F$30:$F$33,3),StandingsCalc!$F$30:$F$33,0))</f>
        <v>Σαουδική Αραβία</v>
      </c>
      <c r="AM13" s="18">
        <f t="array" ref="AM13">INDEX(StandingsCalc!$C$30:$C$33,MATCH(AL13,StandingsCalc!$B$30:$B$33,0))</f>
        <v>3</v>
      </c>
    </row>
    <row r="14" ht="21.75" customHeight="1">
      <c r="A14" s="17"/>
      <c r="B14" s="13" t="s">
        <v>58</v>
      </c>
      <c r="C14" s="14">
        <v>2.0</v>
      </c>
      <c r="D14" s="15" t="s">
        <v>13</v>
      </c>
      <c r="E14" s="14">
        <v>2.0</v>
      </c>
      <c r="F14" s="13" t="str">
        <f t="shared" si="1"/>
        <v>X</v>
      </c>
      <c r="G14" s="4"/>
      <c r="H14" s="17"/>
      <c r="I14" s="13" t="s">
        <v>59</v>
      </c>
      <c r="J14" s="14">
        <v>1.0</v>
      </c>
      <c r="K14" s="15" t="s">
        <v>13</v>
      </c>
      <c r="L14" s="14">
        <v>2.0</v>
      </c>
      <c r="M14" s="13" t="str">
        <f t="shared" si="2"/>
        <v>2</v>
      </c>
      <c r="N14" s="4"/>
      <c r="O14" s="17"/>
      <c r="P14" s="13" t="s">
        <v>60</v>
      </c>
      <c r="Q14" s="14">
        <v>0.0</v>
      </c>
      <c r="R14" s="15" t="s">
        <v>13</v>
      </c>
      <c r="S14" s="14">
        <v>2.0</v>
      </c>
      <c r="T14" s="13" t="str">
        <f t="shared" si="3"/>
        <v>2</v>
      </c>
      <c r="V14" s="18">
        <v>4.0</v>
      </c>
      <c r="W14" s="19" t="str">
        <f t="array" ref="W14">INDEX(StandingsCalc!$B$18:$B$21,MATCH(LARGE(StandingsCalc!$F$18:$F$21,4),StandingsCalc!$F$18:$F$21,0))</f>
        <v>Ακτή Ελεφαντοστού</v>
      </c>
      <c r="X14" s="18">
        <f t="array" ref="X14">INDEX(StandingsCalc!$C$18:$C$21,MATCH(W14,StandingsCalc!$B$18:$B$21,0))</f>
        <v>0</v>
      </c>
      <c r="AA14" s="18">
        <v>4.0</v>
      </c>
      <c r="AB14" s="19" t="str">
        <f t="array" ref="AB14">INDEX(StandingsCalc!$B$22:$B$25,MATCH(LARGE(StandingsCalc!$F$22:$F$25,4),StandingsCalc!$F$22:$F$25,0))</f>
        <v>Τυνησία</v>
      </c>
      <c r="AC14" s="18">
        <f t="array" ref="AC14">INDEX(StandingsCalc!$C$22:$C$25,MATCH(AB14,StandingsCalc!$B$22:$B$25,0))</f>
        <v>1</v>
      </c>
      <c r="AF14" s="18">
        <v>4.0</v>
      </c>
      <c r="AG14" s="19" t="str">
        <f t="array" ref="AG14">INDEX(StandingsCalc!$B$26:$B$29,MATCH(LARGE(StandingsCalc!$F$26:$F$29,4),StandingsCalc!$F$26:$F$29,0))</f>
        <v>Ιράν</v>
      </c>
      <c r="AH14" s="18">
        <f t="array" ref="AH14">INDEX(StandingsCalc!$C$26:$C$29,MATCH(AG14,StandingsCalc!$B$26:$B$29,0))</f>
        <v>0</v>
      </c>
      <c r="AK14" s="18">
        <v>4.0</v>
      </c>
      <c r="AL14" s="19" t="str">
        <f t="array" ref="AL14">INDEX(StandingsCalc!$B$30:$B$33,MATCH(LARGE(StandingsCalc!$F$30:$F$33,4),StandingsCalc!$F$30:$F$33,0))</f>
        <v>Πράσινο Ακρωτήριο</v>
      </c>
      <c r="AM14" s="18">
        <f t="array" ref="AM14">INDEX(StandingsCalc!$C$30:$C$33,MATCH(AL14,StandingsCalc!$B$30:$B$33,0))</f>
        <v>0</v>
      </c>
    </row>
    <row r="15" ht="21.75" customHeight="1">
      <c r="A15" s="25" t="s">
        <v>61</v>
      </c>
      <c r="B15" s="13" t="s">
        <v>62</v>
      </c>
      <c r="C15" s="14">
        <v>1.0</v>
      </c>
      <c r="D15" s="15" t="s">
        <v>13</v>
      </c>
      <c r="E15" s="14">
        <v>1.0</v>
      </c>
      <c r="F15" s="13" t="str">
        <f t="shared" si="1"/>
        <v>X</v>
      </c>
      <c r="G15" s="4"/>
      <c r="H15" s="25" t="s">
        <v>61</v>
      </c>
      <c r="I15" s="13" t="s">
        <v>63</v>
      </c>
      <c r="J15" s="14">
        <v>3.0</v>
      </c>
      <c r="K15" s="15" t="s">
        <v>13</v>
      </c>
      <c r="L15" s="14">
        <v>1.0</v>
      </c>
      <c r="M15" s="13" t="str">
        <f t="shared" si="2"/>
        <v>1</v>
      </c>
      <c r="N15" s="4"/>
      <c r="O15" s="25" t="s">
        <v>61</v>
      </c>
      <c r="P15" s="13" t="s">
        <v>64</v>
      </c>
      <c r="Q15" s="14">
        <v>2.0</v>
      </c>
      <c r="R15" s="15" t="s">
        <v>13</v>
      </c>
      <c r="S15" s="14">
        <v>1.0</v>
      </c>
      <c r="T15" s="13" t="str">
        <f t="shared" si="3"/>
        <v>1</v>
      </c>
      <c r="V15" s="22"/>
      <c r="W15" s="22"/>
      <c r="X15" s="22"/>
      <c r="AA15" s="22"/>
      <c r="AB15" s="22"/>
      <c r="AC15" s="22"/>
      <c r="AF15" s="22"/>
      <c r="AG15" s="22"/>
      <c r="AH15" s="22"/>
      <c r="AK15" s="22"/>
      <c r="AL15" s="22"/>
      <c r="AM15" s="22"/>
    </row>
    <row r="16" ht="21.75" customHeight="1">
      <c r="A16" s="17"/>
      <c r="B16" s="13" t="s">
        <v>65</v>
      </c>
      <c r="C16" s="14">
        <v>1.0</v>
      </c>
      <c r="D16" s="15" t="s">
        <v>13</v>
      </c>
      <c r="E16" s="14">
        <v>2.0</v>
      </c>
      <c r="F16" s="13" t="str">
        <f t="shared" si="1"/>
        <v>2</v>
      </c>
      <c r="G16" s="4"/>
      <c r="H16" s="17"/>
      <c r="I16" s="13" t="s">
        <v>66</v>
      </c>
      <c r="J16" s="14">
        <v>1.0</v>
      </c>
      <c r="K16" s="15" t="s">
        <v>13</v>
      </c>
      <c r="L16" s="14">
        <v>1.0</v>
      </c>
      <c r="M16" s="13" t="str">
        <f t="shared" si="2"/>
        <v>X</v>
      </c>
      <c r="N16" s="4"/>
      <c r="O16" s="17"/>
      <c r="P16" s="13" t="s">
        <v>67</v>
      </c>
      <c r="Q16" s="14">
        <v>1.0</v>
      </c>
      <c r="R16" s="15" t="s">
        <v>13</v>
      </c>
      <c r="S16" s="14">
        <v>2.0</v>
      </c>
      <c r="T16" s="13" t="str">
        <f t="shared" si="3"/>
        <v>2</v>
      </c>
      <c r="V16" s="9" t="s">
        <v>68</v>
      </c>
      <c r="W16" s="10"/>
      <c r="X16" s="11"/>
      <c r="AA16" s="9" t="s">
        <v>69</v>
      </c>
      <c r="AB16" s="10"/>
      <c r="AC16" s="11"/>
      <c r="AF16" s="9" t="s">
        <v>70</v>
      </c>
      <c r="AG16" s="10"/>
      <c r="AH16" s="11"/>
      <c r="AK16" s="9" t="s">
        <v>71</v>
      </c>
      <c r="AL16" s="10"/>
      <c r="AM16" s="11"/>
    </row>
    <row r="17" ht="21.75" customHeight="1">
      <c r="A17" s="26" t="s">
        <v>72</v>
      </c>
      <c r="B17" s="13" t="s">
        <v>73</v>
      </c>
      <c r="C17" s="14">
        <v>4.0</v>
      </c>
      <c r="D17" s="15" t="s">
        <v>13</v>
      </c>
      <c r="E17" s="14">
        <v>0.0</v>
      </c>
      <c r="F17" s="13" t="str">
        <f t="shared" si="1"/>
        <v>1</v>
      </c>
      <c r="G17" s="4"/>
      <c r="H17" s="26" t="s">
        <v>72</v>
      </c>
      <c r="I17" s="13" t="s">
        <v>74</v>
      </c>
      <c r="J17" s="14">
        <v>3.0</v>
      </c>
      <c r="K17" s="15" t="s">
        <v>13</v>
      </c>
      <c r="L17" s="14">
        <v>1.0</v>
      </c>
      <c r="M17" s="13" t="str">
        <f t="shared" si="2"/>
        <v>1</v>
      </c>
      <c r="N17" s="4"/>
      <c r="O17" s="26" t="s">
        <v>72</v>
      </c>
      <c r="P17" s="13" t="s">
        <v>75</v>
      </c>
      <c r="Q17" s="14">
        <v>0.0</v>
      </c>
      <c r="R17" s="15" t="s">
        <v>13</v>
      </c>
      <c r="S17" s="14">
        <v>2.0</v>
      </c>
      <c r="T17" s="13" t="str">
        <f t="shared" si="3"/>
        <v>2</v>
      </c>
      <c r="V17" s="16" t="s">
        <v>16</v>
      </c>
      <c r="W17" s="16" t="s">
        <v>17</v>
      </c>
      <c r="X17" s="16" t="s">
        <v>18</v>
      </c>
      <c r="AA17" s="16" t="s">
        <v>16</v>
      </c>
      <c r="AB17" s="16" t="s">
        <v>17</v>
      </c>
      <c r="AC17" s="16" t="s">
        <v>18</v>
      </c>
      <c r="AF17" s="16" t="s">
        <v>16</v>
      </c>
      <c r="AG17" s="16" t="s">
        <v>17</v>
      </c>
      <c r="AH17" s="16" t="s">
        <v>18</v>
      </c>
      <c r="AK17" s="16" t="s">
        <v>16</v>
      </c>
      <c r="AL17" s="16" t="s">
        <v>17</v>
      </c>
      <c r="AM17" s="16" t="s">
        <v>18</v>
      </c>
    </row>
    <row r="18" ht="21.75" customHeight="1">
      <c r="A18" s="17"/>
      <c r="B18" s="13" t="s">
        <v>76</v>
      </c>
      <c r="C18" s="14">
        <v>1.0</v>
      </c>
      <c r="D18" s="15" t="s">
        <v>13</v>
      </c>
      <c r="E18" s="14">
        <v>3.0</v>
      </c>
      <c r="F18" s="13" t="str">
        <f t="shared" si="1"/>
        <v>2</v>
      </c>
      <c r="G18" s="4"/>
      <c r="H18" s="17"/>
      <c r="I18" s="13" t="s">
        <v>77</v>
      </c>
      <c r="J18" s="14">
        <v>2.0</v>
      </c>
      <c r="K18" s="15" t="s">
        <v>13</v>
      </c>
      <c r="L18" s="14">
        <v>0.0</v>
      </c>
      <c r="M18" s="13" t="str">
        <f t="shared" si="2"/>
        <v>1</v>
      </c>
      <c r="N18" s="4"/>
      <c r="O18" s="17"/>
      <c r="P18" s="13" t="s">
        <v>78</v>
      </c>
      <c r="Q18" s="14">
        <v>1.0</v>
      </c>
      <c r="R18" s="15" t="s">
        <v>13</v>
      </c>
      <c r="S18" s="14">
        <v>3.0</v>
      </c>
      <c r="T18" s="13" t="str">
        <f t="shared" si="3"/>
        <v>2</v>
      </c>
      <c r="V18" s="18">
        <v>1.0</v>
      </c>
      <c r="W18" s="19" t="str">
        <f t="array" ref="W18">INDEX(StandingsCalc!$B$34:$B$37,MATCH(LARGE(StandingsCalc!$F$34:$F$37,1),StandingsCalc!$F$34:$F$37,0))</f>
        <v>Γαλλία</v>
      </c>
      <c r="X18" s="18">
        <f t="array" ref="X18">INDEX(StandingsCalc!$C$34:$C$37,MATCH(W18,StandingsCalc!$B$34:$B$37,0))</f>
        <v>9</v>
      </c>
      <c r="AA18" s="18">
        <v>1.0</v>
      </c>
      <c r="AB18" s="19" t="str">
        <f t="array" ref="AB18">INDEX(StandingsCalc!$B$38:$B$41,MATCH(LARGE(StandingsCalc!$F$38:$F$41,1),StandingsCalc!$F$38:$F$41,0))</f>
        <v>Αργεντινή</v>
      </c>
      <c r="AC18" s="18">
        <f t="array" ref="AC18">INDEX(StandingsCalc!$C$38:$C$41,MATCH(AB18,StandingsCalc!$B$38:$B$41,0))</f>
        <v>9</v>
      </c>
      <c r="AF18" s="18">
        <v>1.0</v>
      </c>
      <c r="AG18" s="19" t="str">
        <f t="array" ref="AG18">INDEX(StandingsCalc!$B$42:$B$45,MATCH(LARGE(StandingsCalc!$F$42:$F$45,1),StandingsCalc!$F$42:$F$45,0))</f>
        <v>Πορτογαλία</v>
      </c>
      <c r="AH18" s="18">
        <f t="array" ref="AH18">INDEX(StandingsCalc!$C$42:$C$45,MATCH(AG18,StandingsCalc!$B$42:$B$45,0))</f>
        <v>9</v>
      </c>
      <c r="AK18" s="18">
        <v>1.0</v>
      </c>
      <c r="AL18" s="19" t="str">
        <f t="array" ref="AL18">INDEX(StandingsCalc!$B$46:$B$49,MATCH(LARGE(StandingsCalc!$F$46:$F$49,1),StandingsCalc!$F$46:$F$49,0))</f>
        <v>Αγγλία</v>
      </c>
      <c r="AM18" s="18">
        <v>0.0</v>
      </c>
    </row>
    <row r="19" ht="21.75" customHeight="1">
      <c r="A19" s="27" t="s">
        <v>79</v>
      </c>
      <c r="B19" s="13" t="s">
        <v>80</v>
      </c>
      <c r="C19" s="14">
        <v>3.0</v>
      </c>
      <c r="D19" s="15" t="s">
        <v>13</v>
      </c>
      <c r="E19" s="14">
        <v>1.0</v>
      </c>
      <c r="F19" s="13" t="str">
        <f t="shared" si="1"/>
        <v>1</v>
      </c>
      <c r="G19" s="4"/>
      <c r="H19" s="27" t="s">
        <v>79</v>
      </c>
      <c r="I19" s="13" t="s">
        <v>81</v>
      </c>
      <c r="J19" s="14">
        <v>3.0</v>
      </c>
      <c r="K19" s="15" t="s">
        <v>13</v>
      </c>
      <c r="L19" s="14">
        <v>0.0</v>
      </c>
      <c r="M19" s="13" t="str">
        <f t="shared" si="2"/>
        <v>1</v>
      </c>
      <c r="N19" s="4"/>
      <c r="O19" s="27" t="s">
        <v>79</v>
      </c>
      <c r="P19" s="13" t="s">
        <v>82</v>
      </c>
      <c r="Q19" s="14">
        <v>1.0</v>
      </c>
      <c r="R19" s="15" t="s">
        <v>13</v>
      </c>
      <c r="S19" s="14">
        <v>3.0</v>
      </c>
      <c r="T19" s="13" t="str">
        <f t="shared" si="3"/>
        <v>2</v>
      </c>
      <c r="V19" s="18">
        <v>2.0</v>
      </c>
      <c r="W19" s="19" t="str">
        <f t="array" ref="W19">INDEX(StandingsCalc!$B$34:$B$37,MATCH(LARGE(StandingsCalc!$F$34:$F$37,2),StandingsCalc!$F$34:$F$37,0))</f>
        <v>Νορβηγία</v>
      </c>
      <c r="X19" s="18">
        <f t="array" ref="X19">INDEX(StandingsCalc!$C$34:$C$37,MATCH(W19,StandingsCalc!$B$34:$B$37,0))</f>
        <v>6</v>
      </c>
      <c r="AA19" s="18">
        <v>2.0</v>
      </c>
      <c r="AB19" s="19" t="str">
        <f t="array" ref="AB19">INDEX(StandingsCalc!$B$38:$B$41,MATCH(LARGE(StandingsCalc!$F$38:$F$41,2),StandingsCalc!$F$38:$F$41,0))</f>
        <v>Αυστρία</v>
      </c>
      <c r="AC19" s="18">
        <f t="array" ref="AC19">INDEX(StandingsCalc!$C$38:$C$41,MATCH(AB19,StandingsCalc!$B$38:$B$41,0))</f>
        <v>6</v>
      </c>
      <c r="AF19" s="18">
        <v>2.0</v>
      </c>
      <c r="AG19" s="19" t="str">
        <f t="array" ref="AG19">INDEX(StandingsCalc!$B$42:$B$45,MATCH(LARGE(StandingsCalc!$F$42:$F$45,2),StandingsCalc!$F$42:$F$45,0))</f>
        <v>Κολομβία</v>
      </c>
      <c r="AH19" s="18">
        <f t="array" ref="AH19">INDEX(StandingsCalc!$C$42:$C$45,MATCH(AG19,StandingsCalc!$B$42:$B$45,0))</f>
        <v>6</v>
      </c>
      <c r="AK19" s="18">
        <v>2.0</v>
      </c>
      <c r="AL19" s="19" t="str">
        <f t="array" ref="AL19">INDEX(StandingsCalc!$B$46:$B$49,MATCH(LARGE(StandingsCalc!$F$46:$F$49,2),StandingsCalc!$F$46:$F$49,0))</f>
        <v>Κροατία</v>
      </c>
      <c r="AM19" s="18">
        <v>0.0</v>
      </c>
    </row>
    <row r="20" ht="21.75" customHeight="1">
      <c r="A20" s="17"/>
      <c r="B20" s="13" t="s">
        <v>83</v>
      </c>
      <c r="C20" s="14">
        <v>0.0</v>
      </c>
      <c r="D20" s="15" t="s">
        <v>13</v>
      </c>
      <c r="E20" s="14">
        <v>2.0</v>
      </c>
      <c r="F20" s="13" t="str">
        <f t="shared" si="1"/>
        <v>2</v>
      </c>
      <c r="G20" s="4"/>
      <c r="H20" s="17"/>
      <c r="I20" s="13" t="s">
        <v>84</v>
      </c>
      <c r="J20" s="14">
        <v>2.0</v>
      </c>
      <c r="K20" s="15" t="s">
        <v>13</v>
      </c>
      <c r="L20" s="14">
        <v>1.0</v>
      </c>
      <c r="M20" s="13" t="str">
        <f t="shared" si="2"/>
        <v>1</v>
      </c>
      <c r="N20" s="4"/>
      <c r="O20" s="17"/>
      <c r="P20" s="13" t="s">
        <v>85</v>
      </c>
      <c r="Q20" s="14">
        <v>2.0</v>
      </c>
      <c r="R20" s="15" t="s">
        <v>13</v>
      </c>
      <c r="S20" s="14">
        <v>1.0</v>
      </c>
      <c r="T20" s="13" t="str">
        <f t="shared" si="3"/>
        <v>1</v>
      </c>
      <c r="V20" s="18">
        <v>3.0</v>
      </c>
      <c r="W20" s="19" t="str">
        <f t="array" ref="W20">INDEX(StandingsCalc!$B$34:$B$37,MATCH(LARGE(StandingsCalc!$F$34:$F$37,3),StandingsCalc!$F$34:$F$37,0))</f>
        <v>Σενεγάλη</v>
      </c>
      <c r="X20" s="18">
        <f t="array" ref="X20">INDEX(StandingsCalc!$C$34:$C$37,MATCH(W20,StandingsCalc!$B$34:$B$37,0))</f>
        <v>3</v>
      </c>
      <c r="AA20" s="18">
        <v>3.0</v>
      </c>
      <c r="AB20" s="19" t="str">
        <f t="array" ref="AB20">INDEX(StandingsCalc!$B$38:$B$41,MATCH(LARGE(StandingsCalc!$F$38:$F$41,3),StandingsCalc!$F$38:$F$41,0))</f>
        <v>Ιορδανία</v>
      </c>
      <c r="AC20" s="18">
        <f t="array" ref="AC20">INDEX(StandingsCalc!$C$38:$C$41,MATCH(AB20,StandingsCalc!$B$38:$B$41,0))</f>
        <v>1</v>
      </c>
      <c r="AF20" s="18">
        <v>3.0</v>
      </c>
      <c r="AG20" s="19" t="str">
        <f t="array" ref="AG20">INDEX(StandingsCalc!$B$42:$B$45,MATCH(LARGE(StandingsCalc!$F$42:$F$45,3),StandingsCalc!$F$42:$F$45,0))</f>
        <v>Ουζμπεκιστάν</v>
      </c>
      <c r="AH20" s="18">
        <f t="array" ref="AH20">INDEX(StandingsCalc!$C$42:$C$45,MATCH(AG20,StandingsCalc!$B$42:$B$45,0))</f>
        <v>1</v>
      </c>
      <c r="AK20" s="18">
        <v>3.0</v>
      </c>
      <c r="AL20" s="19" t="str">
        <f t="array" ref="AL20">INDEX(StandingsCalc!$B$46:$B$49,MATCH(LARGE(StandingsCalc!$F$46:$F$49,3),StandingsCalc!$F$46:$F$49,0))</f>
        <v>Γκάνα</v>
      </c>
      <c r="AM20" s="18">
        <f t="array" ref="AM20">INDEX(StandingsCalc!$C$46:$C$49,MATCH(AL20,StandingsCalc!$B$46:$B$49,0))</f>
        <v>3</v>
      </c>
    </row>
    <row r="21" ht="21.75" customHeight="1">
      <c r="A21" s="28" t="s">
        <v>86</v>
      </c>
      <c r="B21" s="13" t="s">
        <v>87</v>
      </c>
      <c r="C21" s="14">
        <v>3.0</v>
      </c>
      <c r="D21" s="15" t="s">
        <v>13</v>
      </c>
      <c r="E21" s="14">
        <v>1.0</v>
      </c>
      <c r="F21" s="13" t="str">
        <f t="shared" si="1"/>
        <v>1</v>
      </c>
      <c r="G21" s="4"/>
      <c r="H21" s="28" t="s">
        <v>86</v>
      </c>
      <c r="I21" s="13" t="s">
        <v>88</v>
      </c>
      <c r="J21" s="14">
        <v>2.0</v>
      </c>
      <c r="K21" s="15" t="s">
        <v>13</v>
      </c>
      <c r="L21" s="14">
        <v>1.0</v>
      </c>
      <c r="M21" s="13" t="str">
        <f t="shared" si="2"/>
        <v>1</v>
      </c>
      <c r="N21" s="4"/>
      <c r="O21" s="28" t="s">
        <v>86</v>
      </c>
      <c r="P21" s="13" t="s">
        <v>89</v>
      </c>
      <c r="Q21" s="14">
        <v>0.0</v>
      </c>
      <c r="R21" s="15" t="s">
        <v>13</v>
      </c>
      <c r="S21" s="14">
        <v>2.0</v>
      </c>
      <c r="T21" s="13" t="str">
        <f t="shared" si="3"/>
        <v>2</v>
      </c>
      <c r="V21" s="18">
        <v>4.0</v>
      </c>
      <c r="W21" s="19" t="str">
        <f t="array" ref="W21">INDEX(StandingsCalc!$B$34:$B$37,MATCH(LARGE(StandingsCalc!$F$34:$F$37,4),StandingsCalc!$F$34:$F$37,0))</f>
        <v>Ιράκ</v>
      </c>
      <c r="X21" s="18">
        <f t="array" ref="X21">INDEX(StandingsCalc!$C$34:$C$37,MATCH(W21,StandingsCalc!$B$34:$B$37,0))</f>
        <v>0</v>
      </c>
      <c r="AA21" s="18">
        <v>4.0</v>
      </c>
      <c r="AB21" s="19" t="str">
        <f t="array" ref="AB21">INDEX(StandingsCalc!$B$38:$B$41,MATCH(LARGE(StandingsCalc!$F$38:$F$41,4),StandingsCalc!$F$38:$F$41,0))</f>
        <v>Αλγερία</v>
      </c>
      <c r="AC21" s="18">
        <f t="array" ref="AC21">INDEX(StandingsCalc!$C$38:$C$41,MATCH(AB21,StandingsCalc!$B$38:$B$41,0))</f>
        <v>1</v>
      </c>
      <c r="AF21" s="18">
        <v>4.0</v>
      </c>
      <c r="AG21" s="19" t="str">
        <f t="array" ref="AG21">INDEX(StandingsCalc!$B$42:$B$45,MATCH(LARGE(StandingsCalc!$F$42:$F$45,4),StandingsCalc!$F$42:$F$45,0))</f>
        <v>ΛΔ Κονγκό</v>
      </c>
      <c r="AH21" s="18">
        <f t="array" ref="AH21">INDEX(StandingsCalc!$C$42:$C$45,MATCH(AG21,StandingsCalc!$B$42:$B$45,0))</f>
        <v>1</v>
      </c>
      <c r="AK21" s="18">
        <v>4.0</v>
      </c>
      <c r="AL21" s="19" t="str">
        <f t="array" ref="AL21">INDEX(StandingsCalc!$B$46:$B$49,MATCH(LARGE(StandingsCalc!$F$46:$F$49,4),StandingsCalc!$F$46:$F$49,0))</f>
        <v>Παναμάς</v>
      </c>
      <c r="AM21" s="18">
        <f t="array" ref="AM21">INDEX(StandingsCalc!$C$46:$C$49,MATCH(AL21,StandingsCalc!$B$46:$B$49,0))</f>
        <v>0</v>
      </c>
    </row>
    <row r="22" ht="21.75" customHeight="1">
      <c r="A22" s="17"/>
      <c r="B22" s="13" t="s">
        <v>90</v>
      </c>
      <c r="C22" s="14">
        <v>2.0</v>
      </c>
      <c r="D22" s="15" t="s">
        <v>13</v>
      </c>
      <c r="E22" s="14">
        <v>1.0</v>
      </c>
      <c r="F22" s="13" t="str">
        <f t="shared" si="1"/>
        <v>1</v>
      </c>
      <c r="G22" s="4"/>
      <c r="H22" s="17"/>
      <c r="I22" s="13" t="s">
        <v>91</v>
      </c>
      <c r="J22" s="14">
        <v>0.0</v>
      </c>
      <c r="K22" s="15" t="s">
        <v>13</v>
      </c>
      <c r="L22" s="14">
        <v>0.0</v>
      </c>
      <c r="M22" s="13" t="str">
        <f t="shared" si="2"/>
        <v>X</v>
      </c>
      <c r="N22" s="4"/>
      <c r="O22" s="17"/>
      <c r="P22" s="13" t="s">
        <v>92</v>
      </c>
      <c r="Q22" s="14">
        <v>1.0</v>
      </c>
      <c r="R22" s="15" t="s">
        <v>13</v>
      </c>
      <c r="S22" s="14">
        <v>3.0</v>
      </c>
      <c r="T22" s="13" t="str">
        <f t="shared" si="3"/>
        <v>2</v>
      </c>
      <c r="V22" s="22"/>
      <c r="W22" s="22"/>
      <c r="X22" s="22"/>
      <c r="AA22" s="22"/>
      <c r="AB22" s="22"/>
      <c r="AC22" s="22"/>
      <c r="AF22" s="22"/>
      <c r="AG22" s="22"/>
      <c r="AH22" s="22"/>
      <c r="AK22" s="22"/>
      <c r="AL22" s="22"/>
      <c r="AM22" s="22"/>
    </row>
    <row r="23" ht="21.75" customHeight="1">
      <c r="A23" s="29" t="s">
        <v>93</v>
      </c>
      <c r="B23" s="13" t="s">
        <v>94</v>
      </c>
      <c r="C23" s="14">
        <v>3.0</v>
      </c>
      <c r="D23" s="15" t="s">
        <v>13</v>
      </c>
      <c r="E23" s="14">
        <v>0.0</v>
      </c>
      <c r="F23" s="13" t="str">
        <f t="shared" si="1"/>
        <v>1</v>
      </c>
      <c r="G23" s="4"/>
      <c r="H23" s="29" t="s">
        <v>93</v>
      </c>
      <c r="I23" s="13" t="s">
        <v>95</v>
      </c>
      <c r="J23" s="14">
        <v>3.0</v>
      </c>
      <c r="K23" s="15" t="s">
        <v>13</v>
      </c>
      <c r="L23" s="14">
        <v>1.0</v>
      </c>
      <c r="M23" s="13" t="str">
        <f t="shared" si="2"/>
        <v>1</v>
      </c>
      <c r="N23" s="4"/>
      <c r="O23" s="29" t="s">
        <v>93</v>
      </c>
      <c r="P23" s="13" t="s">
        <v>96</v>
      </c>
      <c r="Q23" s="14">
        <v>1.0</v>
      </c>
      <c r="R23" s="15" t="s">
        <v>13</v>
      </c>
      <c r="S23" s="14">
        <v>2.0</v>
      </c>
      <c r="T23" s="13" t="str">
        <f t="shared" si="3"/>
        <v>2</v>
      </c>
      <c r="V23" s="30" t="s">
        <v>97</v>
      </c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3"/>
    </row>
    <row r="24" ht="21.75" customHeight="1">
      <c r="A24" s="17"/>
      <c r="B24" s="13" t="s">
        <v>98</v>
      </c>
      <c r="C24" s="14">
        <v>1.0</v>
      </c>
      <c r="D24" s="15" t="s">
        <v>13</v>
      </c>
      <c r="E24" s="14">
        <v>3.0</v>
      </c>
      <c r="F24" s="13" t="str">
        <f t="shared" si="1"/>
        <v>2</v>
      </c>
      <c r="G24" s="4"/>
      <c r="H24" s="17"/>
      <c r="I24" s="13" t="s">
        <v>99</v>
      </c>
      <c r="J24" s="14">
        <v>2.0</v>
      </c>
      <c r="K24" s="15" t="s">
        <v>13</v>
      </c>
      <c r="L24" s="14">
        <v>0.0</v>
      </c>
      <c r="M24" s="13" t="str">
        <f t="shared" si="2"/>
        <v>1</v>
      </c>
      <c r="N24" s="4"/>
      <c r="O24" s="17"/>
      <c r="P24" s="13" t="s">
        <v>100</v>
      </c>
      <c r="Q24" s="14">
        <v>1.0</v>
      </c>
      <c r="R24" s="15" t="s">
        <v>13</v>
      </c>
      <c r="S24" s="14">
        <v>1.0</v>
      </c>
      <c r="T24" s="13" t="str">
        <f t="shared" si="3"/>
        <v>X</v>
      </c>
      <c r="V24" s="31" t="s">
        <v>101</v>
      </c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3"/>
    </row>
    <row r="25" ht="21.75" customHeight="1">
      <c r="A25" s="32" t="s">
        <v>102</v>
      </c>
      <c r="B25" s="13" t="s">
        <v>103</v>
      </c>
      <c r="C25" s="14">
        <v>2.0</v>
      </c>
      <c r="D25" s="15" t="s">
        <v>13</v>
      </c>
      <c r="E25" s="14">
        <v>1.0</v>
      </c>
      <c r="F25" s="13" t="str">
        <f t="shared" si="1"/>
        <v>1</v>
      </c>
      <c r="G25" s="4"/>
      <c r="H25" s="32" t="s">
        <v>102</v>
      </c>
      <c r="I25" s="13" t="s">
        <v>104</v>
      </c>
      <c r="J25" s="14">
        <v>3.0</v>
      </c>
      <c r="K25" s="15" t="s">
        <v>13</v>
      </c>
      <c r="L25" s="14">
        <v>0.0</v>
      </c>
      <c r="M25" s="13" t="str">
        <f t="shared" si="2"/>
        <v>1</v>
      </c>
      <c r="N25" s="4"/>
      <c r="O25" s="29" t="s">
        <v>102</v>
      </c>
      <c r="P25" s="13" t="s">
        <v>105</v>
      </c>
      <c r="Q25" s="14">
        <v>2.0</v>
      </c>
      <c r="R25" s="15" t="s">
        <v>13</v>
      </c>
      <c r="S25" s="14">
        <v>1.0</v>
      </c>
      <c r="T25" s="13" t="str">
        <f t="shared" si="3"/>
        <v>1</v>
      </c>
      <c r="V25" s="31" t="s">
        <v>106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3"/>
    </row>
    <row r="26" ht="24.75" customHeight="1">
      <c r="A26" s="17"/>
      <c r="B26" s="13" t="s">
        <v>107</v>
      </c>
      <c r="C26" s="14">
        <v>2.0</v>
      </c>
      <c r="D26" s="15" t="s">
        <v>13</v>
      </c>
      <c r="E26" s="14">
        <v>1.0</v>
      </c>
      <c r="F26" s="13" t="str">
        <f t="shared" si="1"/>
        <v>1</v>
      </c>
      <c r="G26" s="4"/>
      <c r="H26" s="17"/>
      <c r="I26" s="13" t="s">
        <v>108</v>
      </c>
      <c r="J26" s="14">
        <v>0.0</v>
      </c>
      <c r="K26" s="15" t="s">
        <v>13</v>
      </c>
      <c r="L26" s="14">
        <v>2.0</v>
      </c>
      <c r="M26" s="13" t="str">
        <f t="shared" si="2"/>
        <v>2</v>
      </c>
      <c r="N26" s="4"/>
      <c r="O26" s="17"/>
      <c r="P26" s="13" t="s">
        <v>109</v>
      </c>
      <c r="Q26" s="14">
        <v>0.0</v>
      </c>
      <c r="R26" s="15" t="s">
        <v>13</v>
      </c>
      <c r="S26" s="14">
        <v>2.0</v>
      </c>
      <c r="T26" s="13" t="str">
        <f t="shared" si="3"/>
        <v>2</v>
      </c>
      <c r="V26" s="33" t="s">
        <v>110</v>
      </c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5"/>
    </row>
    <row r="27" ht="24.75" customHeight="1">
      <c r="V27" s="36" t="s">
        <v>111</v>
      </c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5"/>
    </row>
    <row r="28" ht="24.0" customHeight="1">
      <c r="V28" s="37" t="s">
        <v>112</v>
      </c>
      <c r="W28" s="34"/>
      <c r="X28" s="34"/>
      <c r="Y28" s="35"/>
      <c r="Z28" s="38"/>
      <c r="AA28" s="37" t="s">
        <v>113</v>
      </c>
      <c r="AB28" s="34"/>
      <c r="AC28" s="34"/>
      <c r="AD28" s="35"/>
      <c r="AE28" s="38"/>
      <c r="AF28" s="37" t="s">
        <v>113</v>
      </c>
      <c r="AG28" s="34"/>
      <c r="AH28" s="34"/>
      <c r="AI28" s="35"/>
      <c r="AJ28" s="38"/>
      <c r="AK28" s="37" t="s">
        <v>113</v>
      </c>
      <c r="AL28" s="34"/>
      <c r="AM28" s="34"/>
      <c r="AN28" s="35"/>
    </row>
    <row r="29" ht="24.0" customHeight="1">
      <c r="V29" s="38" t="str">
        <f>KnockoutCalc!$C$32</f>
        <v>Τσεχία</v>
      </c>
      <c r="W29" s="38" t="s">
        <v>13</v>
      </c>
      <c r="X29" s="38" t="str">
        <f>KnockoutCalc!$D$32</f>
        <v>Καναδάς</v>
      </c>
      <c r="Y29" s="39" t="s">
        <v>114</v>
      </c>
      <c r="Z29" s="38"/>
      <c r="AA29" s="38" t="str">
        <f>KnockoutCalc!$C$33</f>
        <v>Γερμανία</v>
      </c>
      <c r="AB29" s="38" t="s">
        <v>13</v>
      </c>
      <c r="AC29" s="38" t="str">
        <f>KnockoutCalc!$D$33</f>
        <v>Νότια Κορέα</v>
      </c>
      <c r="AD29" s="39" t="s">
        <v>115</v>
      </c>
      <c r="AE29" s="38"/>
      <c r="AF29" s="38" t="str">
        <f>KnockoutCalc!$C$34</f>
        <v>Ολλανδία</v>
      </c>
      <c r="AG29" s="38" t="s">
        <v>13</v>
      </c>
      <c r="AH29" s="38" t="str">
        <f>KnockoutCalc!$D$34</f>
        <v>Μαρόκο</v>
      </c>
      <c r="AI29" s="39" t="s">
        <v>116</v>
      </c>
      <c r="AJ29" s="38"/>
      <c r="AK29" s="38" t="str">
        <f>KnockoutCalc!$C$35</f>
        <v>Βραζιλία</v>
      </c>
      <c r="AL29" s="38" t="s">
        <v>13</v>
      </c>
      <c r="AM29" s="38" t="str">
        <f>KnockoutCalc!$D$35</f>
        <v>Ιαπωνία</v>
      </c>
      <c r="AN29" s="39" t="s">
        <v>117</v>
      </c>
    </row>
    <row r="30" ht="24.0" customHeight="1">
      <c r="B30" s="40" t="s">
        <v>118</v>
      </c>
      <c r="C30" s="41" t="s">
        <v>119</v>
      </c>
      <c r="D30" s="10"/>
      <c r="E30" s="10"/>
      <c r="F30" s="10"/>
      <c r="G30" s="11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42"/>
    </row>
    <row r="31" ht="24.0" customHeight="1">
      <c r="B31" s="43" t="s">
        <v>120</v>
      </c>
      <c r="C31" s="44" t="s">
        <v>121</v>
      </c>
      <c r="D31" s="10"/>
      <c r="E31" s="10"/>
      <c r="F31" s="10"/>
      <c r="G31" s="11"/>
      <c r="V31" s="37" t="s">
        <v>122</v>
      </c>
      <c r="W31" s="34"/>
      <c r="X31" s="34"/>
      <c r="Y31" s="35"/>
      <c r="Z31" s="38"/>
      <c r="AA31" s="37" t="s">
        <v>122</v>
      </c>
      <c r="AB31" s="34"/>
      <c r="AC31" s="34"/>
      <c r="AD31" s="35"/>
      <c r="AE31" s="38"/>
      <c r="AF31" s="37" t="s">
        <v>122</v>
      </c>
      <c r="AG31" s="34"/>
      <c r="AH31" s="34"/>
      <c r="AI31" s="35"/>
      <c r="AJ31" s="38"/>
      <c r="AK31" s="37" t="s">
        <v>123</v>
      </c>
      <c r="AL31" s="34"/>
      <c r="AM31" s="34"/>
      <c r="AN31" s="35"/>
    </row>
    <row r="32" ht="24.0" customHeight="1">
      <c r="V32" s="38" t="str">
        <f>KnockoutCalc!$C$36</f>
        <v>Γαλλία</v>
      </c>
      <c r="W32" s="38" t="s">
        <v>13</v>
      </c>
      <c r="X32" s="38" t="str">
        <f>KnockoutCalc!$D$36</f>
        <v>Παραγουάη</v>
      </c>
      <c r="Y32" s="39" t="s">
        <v>124</v>
      </c>
      <c r="Z32" s="38"/>
      <c r="AA32" s="38" t="str">
        <f>KnockoutCalc!$C$37</f>
        <v>Εκουαδόρ</v>
      </c>
      <c r="AB32" s="38" t="s">
        <v>13</v>
      </c>
      <c r="AC32" s="38" t="str">
        <f>KnockoutCalc!$D$37</f>
        <v>Νορβηγία</v>
      </c>
      <c r="AD32" s="39" t="s">
        <v>125</v>
      </c>
      <c r="AE32" s="38"/>
      <c r="AF32" s="38" t="str">
        <f>KnockoutCalc!$C$38</f>
        <v>Μεξικό</v>
      </c>
      <c r="AG32" s="38" t="s">
        <v>13</v>
      </c>
      <c r="AH32" s="38" t="str">
        <f>KnockoutCalc!$D$38</f>
        <v>Σαουδική Αραβία</v>
      </c>
      <c r="AI32" s="39" t="s">
        <v>126</v>
      </c>
      <c r="AJ32" s="38"/>
      <c r="AK32" s="38" t="str">
        <f>KnockoutCalc!$C$39</f>
        <v>Αγγλία</v>
      </c>
      <c r="AL32" s="38" t="s">
        <v>13</v>
      </c>
      <c r="AM32" s="38" t="str">
        <f>KnockoutCalc!$D$39</f>
        <v>Ουζμπεκιστάν</v>
      </c>
      <c r="AN32" s="39" t="s">
        <v>127</v>
      </c>
    </row>
    <row r="33" ht="24.0" customHeight="1"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42"/>
    </row>
    <row r="34" ht="24.0" customHeight="1">
      <c r="V34" s="37" t="s">
        <v>123</v>
      </c>
      <c r="W34" s="34"/>
      <c r="X34" s="34"/>
      <c r="Y34" s="35"/>
      <c r="Z34" s="38"/>
      <c r="AA34" s="37" t="s">
        <v>123</v>
      </c>
      <c r="AB34" s="34"/>
      <c r="AC34" s="34"/>
      <c r="AD34" s="35"/>
      <c r="AE34" s="38"/>
      <c r="AF34" s="37" t="s">
        <v>128</v>
      </c>
      <c r="AG34" s="34"/>
      <c r="AH34" s="34"/>
      <c r="AI34" s="35"/>
      <c r="AJ34" s="38"/>
      <c r="AK34" s="37" t="s">
        <v>128</v>
      </c>
      <c r="AL34" s="34"/>
      <c r="AM34" s="34"/>
      <c r="AN34" s="35"/>
    </row>
    <row r="35" ht="24.0" customHeight="1">
      <c r="V35" s="38" t="str">
        <f>KnockoutCalc!$C$40</f>
        <v>Αυστραλία</v>
      </c>
      <c r="W35" s="38" t="s">
        <v>13</v>
      </c>
      <c r="X35" s="38" t="str">
        <f>KnockoutCalc!$D$40</f>
        <v>Βοσνία και Ερζεγοβίνη</v>
      </c>
      <c r="Y35" s="39" t="s">
        <v>129</v>
      </c>
      <c r="Z35" s="38"/>
      <c r="AA35" s="38" t="str">
        <f>KnockoutCalc!$C$41</f>
        <v>Βέλγιο</v>
      </c>
      <c r="AB35" s="38" t="s">
        <v>13</v>
      </c>
      <c r="AC35" s="38" t="str">
        <f>KnockoutCalc!$D$41</f>
        <v>Σενεγάλη</v>
      </c>
      <c r="AD35" s="39" t="s">
        <v>130</v>
      </c>
      <c r="AE35" s="38"/>
      <c r="AF35" s="38" t="str">
        <f>KnockoutCalc!$C$42</f>
        <v>Κολομβία</v>
      </c>
      <c r="AG35" s="38" t="s">
        <v>13</v>
      </c>
      <c r="AH35" s="38" t="str">
        <f>KnockoutCalc!$D$42</f>
        <v>Κροατία</v>
      </c>
      <c r="AI35" s="39" t="s">
        <v>131</v>
      </c>
      <c r="AJ35" s="38"/>
      <c r="AK35" s="38" t="str">
        <f>KnockoutCalc!$C$43</f>
        <v>Ισπανία</v>
      </c>
      <c r="AL35" s="38" t="s">
        <v>13</v>
      </c>
      <c r="AM35" s="38" t="str">
        <f>KnockoutCalc!$D$43</f>
        <v>Αυστρία</v>
      </c>
      <c r="AN35" s="39" t="s">
        <v>132</v>
      </c>
    </row>
    <row r="36" ht="24.0" customHeight="1"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42"/>
    </row>
    <row r="37" ht="24.0" customHeight="1">
      <c r="V37" s="37" t="s">
        <v>128</v>
      </c>
      <c r="W37" s="34"/>
      <c r="X37" s="34"/>
      <c r="Y37" s="35"/>
      <c r="Z37" s="38"/>
      <c r="AA37" s="37" t="s">
        <v>133</v>
      </c>
      <c r="AB37" s="34"/>
      <c r="AC37" s="34"/>
      <c r="AD37" s="35"/>
      <c r="AE37" s="38"/>
      <c r="AF37" s="37" t="s">
        <v>133</v>
      </c>
      <c r="AG37" s="34"/>
      <c r="AH37" s="34"/>
      <c r="AI37" s="35"/>
      <c r="AJ37" s="38"/>
      <c r="AK37" s="37" t="s">
        <v>133</v>
      </c>
      <c r="AL37" s="34"/>
      <c r="AM37" s="34"/>
      <c r="AN37" s="35"/>
    </row>
    <row r="38" ht="24.0" customHeight="1">
      <c r="V38" s="38" t="str">
        <f>KnockoutCalc!$C$44</f>
        <v>Ελβετία</v>
      </c>
      <c r="W38" s="38" t="s">
        <v>13</v>
      </c>
      <c r="X38" s="38" t="str">
        <f>KnockoutCalc!$D$44</f>
        <v>Σουηδία</v>
      </c>
      <c r="Y38" s="39" t="s">
        <v>134</v>
      </c>
      <c r="Z38" s="38"/>
      <c r="AA38" s="38" t="str">
        <f>KnockoutCalc!$C$45</f>
        <v>Αργεντινή</v>
      </c>
      <c r="AB38" s="38" t="s">
        <v>13</v>
      </c>
      <c r="AC38" s="45" t="str">
        <f>KnockoutCalc!$D$45</f>
        <v>Ουρουγουάη</v>
      </c>
      <c r="AD38" s="39" t="s">
        <v>135</v>
      </c>
      <c r="AE38" s="38"/>
      <c r="AF38" s="38" t="str">
        <f>KnockoutCalc!$C$46</f>
        <v>Πορτογαλία</v>
      </c>
      <c r="AG38" s="38" t="s">
        <v>13</v>
      </c>
      <c r="AH38" s="38" t="str">
        <f>KnockoutCalc!$D$46</f>
        <v>Γκάνα</v>
      </c>
      <c r="AI38" s="39" t="s">
        <v>136</v>
      </c>
      <c r="AJ38" s="38"/>
      <c r="AK38" s="38" t="str">
        <f>KnockoutCalc!$C$47</f>
        <v>ΗΠΑ</v>
      </c>
      <c r="AL38" s="38" t="s">
        <v>13</v>
      </c>
      <c r="AM38" s="38" t="str">
        <f>KnockoutCalc!$D$47</f>
        <v>Αίγυπτος</v>
      </c>
      <c r="AN38" s="39" t="s">
        <v>137</v>
      </c>
    </row>
    <row r="39" ht="24.0" customHeight="1"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42"/>
    </row>
    <row r="40" ht="24.0" customHeight="1"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42"/>
    </row>
    <row r="41" ht="24.0" customHeight="1">
      <c r="V41" s="46" t="s">
        <v>138</v>
      </c>
      <c r="W41" s="34"/>
      <c r="X41" s="34"/>
      <c r="Y41" s="35"/>
      <c r="Z41" s="38"/>
      <c r="AA41" s="46" t="s">
        <v>138</v>
      </c>
      <c r="AB41" s="34"/>
      <c r="AC41" s="34"/>
      <c r="AD41" s="35"/>
      <c r="AE41" s="38"/>
      <c r="AF41" s="46" t="s">
        <v>139</v>
      </c>
      <c r="AG41" s="34"/>
      <c r="AH41" s="34"/>
      <c r="AI41" s="35"/>
      <c r="AJ41" s="38"/>
      <c r="AK41" s="46" t="s">
        <v>139</v>
      </c>
      <c r="AL41" s="34"/>
      <c r="AM41" s="34"/>
      <c r="AN41" s="35"/>
    </row>
    <row r="42" ht="24.0" customHeight="1">
      <c r="V42" s="38" t="str">
        <f>KnockoutCalc!$C$48</f>
        <v>Καναδάς</v>
      </c>
      <c r="W42" s="38" t="s">
        <v>13</v>
      </c>
      <c r="X42" s="38" t="str">
        <f>KnockoutCalc!$D$48</f>
        <v>Ολλανδία</v>
      </c>
      <c r="Y42" s="39" t="s">
        <v>116</v>
      </c>
      <c r="Z42" s="38"/>
      <c r="AA42" s="38" t="str">
        <f>KnockoutCalc!$C$49</f>
        <v>Γερμανία</v>
      </c>
      <c r="AB42" s="38" t="s">
        <v>13</v>
      </c>
      <c r="AC42" s="38" t="str">
        <f>KnockoutCalc!$D$49</f>
        <v>Γαλλία</v>
      </c>
      <c r="AD42" s="39" t="s">
        <v>124</v>
      </c>
      <c r="AE42" s="38"/>
      <c r="AF42" s="38" t="str">
        <f>KnockoutCalc!$C$50</f>
        <v>Βραζιλία</v>
      </c>
      <c r="AG42" s="38" t="s">
        <v>13</v>
      </c>
      <c r="AH42" s="38" t="str">
        <f>KnockoutCalc!$D$50</f>
        <v>Νορβηγία</v>
      </c>
      <c r="AI42" s="39" t="s">
        <v>125</v>
      </c>
      <c r="AJ42" s="38"/>
      <c r="AK42" s="38" t="str">
        <f>KnockoutCalc!$C$51</f>
        <v>Μεξικό</v>
      </c>
      <c r="AL42" s="38" t="s">
        <v>13</v>
      </c>
      <c r="AM42" s="38" t="str">
        <f>KnockoutCalc!$D$51</f>
        <v>Αγγλία</v>
      </c>
      <c r="AN42" s="39" t="s">
        <v>127</v>
      </c>
    </row>
    <row r="43" ht="24.0" customHeight="1"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42"/>
    </row>
    <row r="44" ht="24.0" customHeight="1">
      <c r="V44" s="47" t="s">
        <v>140</v>
      </c>
      <c r="W44" s="34"/>
      <c r="X44" s="34"/>
      <c r="Y44" s="35"/>
      <c r="Z44" s="38"/>
      <c r="AA44" s="47" t="s">
        <v>140</v>
      </c>
      <c r="AB44" s="34"/>
      <c r="AC44" s="34"/>
      <c r="AD44" s="35"/>
      <c r="AE44" s="38"/>
      <c r="AF44" s="47" t="s">
        <v>141</v>
      </c>
      <c r="AG44" s="34"/>
      <c r="AH44" s="34"/>
      <c r="AI44" s="35"/>
      <c r="AJ44" s="38"/>
      <c r="AK44" s="47" t="s">
        <v>141</v>
      </c>
      <c r="AL44" s="34"/>
      <c r="AM44" s="34"/>
      <c r="AN44" s="35"/>
    </row>
    <row r="45" ht="24.0" customHeight="1">
      <c r="V45" s="38" t="str">
        <f>KnockoutCalc!$C$52</f>
        <v>Κροατία</v>
      </c>
      <c r="W45" s="38" t="s">
        <v>13</v>
      </c>
      <c r="X45" s="38" t="str">
        <f>KnockoutCalc!$D$52</f>
        <v>Ισπανία</v>
      </c>
      <c r="Y45" s="39" t="s">
        <v>132</v>
      </c>
      <c r="Z45" s="38"/>
      <c r="AA45" s="38" t="str">
        <f>KnockoutCalc!$C$53</f>
        <v>Αυστραλία</v>
      </c>
      <c r="AB45" s="38" t="s">
        <v>13</v>
      </c>
      <c r="AC45" s="38" t="str">
        <f>KnockoutCalc!$D$53</f>
        <v>Βέλγιο</v>
      </c>
      <c r="AD45" s="39" t="s">
        <v>130</v>
      </c>
      <c r="AE45" s="38"/>
      <c r="AF45" s="38" t="str">
        <f>KnockoutCalc!$C$54</f>
        <v>Αργεντινή</v>
      </c>
      <c r="AG45" s="38" t="s">
        <v>13</v>
      </c>
      <c r="AH45" s="38" t="str">
        <f>KnockoutCalc!$D$54</f>
        <v>ΗΠΑ</v>
      </c>
      <c r="AI45" s="39" t="s">
        <v>135</v>
      </c>
      <c r="AJ45" s="38"/>
      <c r="AK45" s="38" t="str">
        <f>KnockoutCalc!$C$55</f>
        <v>Ελβετία</v>
      </c>
      <c r="AL45" s="38" t="s">
        <v>13</v>
      </c>
      <c r="AM45" s="38" t="str">
        <f>KnockoutCalc!$D$55</f>
        <v>Πορτογαλία</v>
      </c>
      <c r="AN45" s="39" t="s">
        <v>136</v>
      </c>
    </row>
    <row r="46" ht="24.0" customHeight="1"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42"/>
    </row>
    <row r="47" ht="24.0" customHeight="1"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42"/>
    </row>
    <row r="48" ht="24.0" customHeight="1">
      <c r="V48" s="48" t="s">
        <v>142</v>
      </c>
      <c r="W48" s="34"/>
      <c r="X48" s="34"/>
      <c r="Y48" s="35"/>
      <c r="Z48" s="38"/>
      <c r="AA48" s="48" t="s">
        <v>143</v>
      </c>
      <c r="AB48" s="34"/>
      <c r="AC48" s="34"/>
      <c r="AD48" s="35"/>
      <c r="AE48" s="38"/>
      <c r="AF48" s="48" t="s">
        <v>144</v>
      </c>
      <c r="AG48" s="34"/>
      <c r="AH48" s="34"/>
      <c r="AI48" s="35"/>
      <c r="AJ48" s="38"/>
      <c r="AK48" s="48" t="s">
        <v>144</v>
      </c>
      <c r="AL48" s="34"/>
      <c r="AM48" s="34"/>
      <c r="AN48" s="35"/>
    </row>
    <row r="49" ht="24.0" customHeight="1">
      <c r="V49" s="38" t="str">
        <f>KnockoutCalc!$C$56</f>
        <v>Ολλανδία</v>
      </c>
      <c r="W49" s="38" t="s">
        <v>13</v>
      </c>
      <c r="X49" s="38" t="str">
        <f>KnockoutCalc!$D$56</f>
        <v>Νορβηγία</v>
      </c>
      <c r="Y49" s="39" t="s">
        <v>116</v>
      </c>
      <c r="Z49" s="38"/>
      <c r="AA49" s="38" t="str">
        <f>KnockoutCalc!$C$57</f>
        <v>Αγγλία</v>
      </c>
      <c r="AB49" s="38" t="s">
        <v>13</v>
      </c>
      <c r="AC49" s="38" t="str">
        <f>KnockoutCalc!$D$57</f>
        <v>Γαλλία</v>
      </c>
      <c r="AD49" s="39" t="s">
        <v>124</v>
      </c>
      <c r="AE49" s="38"/>
      <c r="AF49" s="38" t="str">
        <f>KnockoutCalc!$C$58</f>
        <v>Βέλγιο</v>
      </c>
      <c r="AG49" s="38" t="s">
        <v>13</v>
      </c>
      <c r="AH49" s="38" t="str">
        <f>KnockoutCalc!$D$58</f>
        <v>Ισπανία</v>
      </c>
      <c r="AI49" s="39" t="s">
        <v>132</v>
      </c>
      <c r="AJ49" s="38"/>
      <c r="AK49" s="38" t="str">
        <f>KnockoutCalc!$C$59</f>
        <v>Αργεντινή</v>
      </c>
      <c r="AL49" s="38" t="s">
        <v>13</v>
      </c>
      <c r="AM49" s="38" t="str">
        <f>KnockoutCalc!$D$59</f>
        <v>Πορτογαλία</v>
      </c>
      <c r="AN49" s="39" t="s">
        <v>136</v>
      </c>
    </row>
    <row r="50" ht="24.0" customHeight="1"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42"/>
    </row>
    <row r="51" ht="24.0" customHeight="1"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42"/>
    </row>
    <row r="52" ht="24.0" customHeight="1">
      <c r="V52" s="49" t="s">
        <v>145</v>
      </c>
      <c r="W52" s="34"/>
      <c r="X52" s="34"/>
      <c r="Y52" s="35"/>
      <c r="Z52" s="38"/>
      <c r="AA52" s="49" t="s">
        <v>146</v>
      </c>
      <c r="AB52" s="34"/>
      <c r="AC52" s="34"/>
      <c r="AD52" s="35"/>
      <c r="AE52" s="38"/>
      <c r="AF52" s="38"/>
      <c r="AG52" s="38"/>
      <c r="AH52" s="38"/>
      <c r="AI52" s="38"/>
      <c r="AJ52" s="38"/>
      <c r="AK52" s="38"/>
      <c r="AL52" s="38"/>
      <c r="AM52" s="38"/>
      <c r="AN52" s="42"/>
    </row>
    <row r="53" ht="24.0" customHeight="1">
      <c r="V53" s="38" t="str">
        <f>KnockoutCalc!$C$60</f>
        <v>Ολλανδία</v>
      </c>
      <c r="W53" s="38" t="s">
        <v>13</v>
      </c>
      <c r="X53" s="38" t="str">
        <f>KnockoutCalc!$D$60</f>
        <v>Γαλλία</v>
      </c>
      <c r="Y53" s="39" t="s">
        <v>124</v>
      </c>
      <c r="Z53" s="38"/>
      <c r="AA53" s="38" t="str">
        <f>KnockoutCalc!$C$61</f>
        <v>Ισπανία</v>
      </c>
      <c r="AB53" s="38" t="s">
        <v>13</v>
      </c>
      <c r="AC53" s="38" t="str">
        <f>KnockoutCalc!$D$61</f>
        <v>Πορτογαλία</v>
      </c>
      <c r="AD53" s="39" t="s">
        <v>136</v>
      </c>
      <c r="AE53" s="38"/>
      <c r="AF53" s="38"/>
      <c r="AG53" s="38"/>
      <c r="AH53" s="38"/>
      <c r="AI53" s="38"/>
      <c r="AJ53" s="38"/>
      <c r="AK53" s="38"/>
      <c r="AL53" s="38"/>
      <c r="AM53" s="38"/>
      <c r="AN53" s="42"/>
    </row>
    <row r="54" ht="24.0" customHeight="1"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42"/>
    </row>
    <row r="55" ht="24.0" customHeight="1"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42"/>
    </row>
    <row r="56" ht="24.0" customHeight="1">
      <c r="V56" s="38"/>
      <c r="W56" s="38"/>
      <c r="X56" s="38"/>
      <c r="Y56" s="38"/>
      <c r="Z56" s="38"/>
      <c r="AA56" s="50" t="s">
        <v>147</v>
      </c>
      <c r="AB56" s="34"/>
      <c r="AC56" s="34"/>
      <c r="AD56" s="35"/>
      <c r="AE56" s="38"/>
      <c r="AF56" s="38"/>
      <c r="AG56" s="38"/>
      <c r="AH56" s="38"/>
      <c r="AI56" s="38"/>
      <c r="AJ56" s="38"/>
      <c r="AK56" s="38"/>
      <c r="AL56" s="38"/>
      <c r="AM56" s="38"/>
      <c r="AN56" s="42"/>
    </row>
    <row r="57" ht="24.0" customHeight="1">
      <c r="V57" s="38"/>
      <c r="W57" s="38"/>
      <c r="X57" s="38"/>
      <c r="Y57" s="38"/>
      <c r="Z57" s="38"/>
      <c r="AA57" s="38" t="str">
        <f>KnockoutCalc!$C$62</f>
        <v>Γαλλία</v>
      </c>
      <c r="AB57" s="38" t="s">
        <v>13</v>
      </c>
      <c r="AC57" s="38" t="str">
        <f>KnockoutCalc!$D$62</f>
        <v>Πορτογαλία</v>
      </c>
      <c r="AD57" s="51" t="s">
        <v>124</v>
      </c>
      <c r="AE57" s="38"/>
      <c r="AF57" s="38"/>
      <c r="AG57" s="38"/>
      <c r="AH57" s="38"/>
      <c r="AI57" s="38"/>
      <c r="AJ57" s="38"/>
      <c r="AK57" s="38"/>
      <c r="AL57" s="38"/>
      <c r="AM57" s="38"/>
      <c r="AN57" s="42"/>
    </row>
    <row r="58" ht="24.0" customHeight="1"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42"/>
    </row>
    <row r="59" ht="21.75" customHeight="1"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</row>
    <row r="60" ht="21.75" customHeight="1">
      <c r="V60" s="52" t="s">
        <v>148</v>
      </c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3"/>
    </row>
    <row r="61" ht="17.25" customHeight="1"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</row>
    <row r="62" ht="17.25" customHeight="1"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</row>
    <row r="63" ht="17.25" customHeight="1"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</row>
    <row r="64" ht="17.25" customHeight="1"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</row>
    <row r="65" ht="17.25" customHeight="1"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</row>
    <row r="66" ht="17.25" customHeight="1"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</row>
    <row r="67" ht="17.25" customHeight="1"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</row>
    <row r="68" ht="17.25" customHeight="1"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</row>
    <row r="69" ht="17.25" customHeight="1"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4" t="s">
        <v>149</v>
      </c>
      <c r="AP69" s="54" t="s">
        <v>150</v>
      </c>
    </row>
    <row r="70" ht="17.25" customHeight="1"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4" t="str">
        <f>IF($V$29="","",$V$29)</f>
        <v>Τσεχία</v>
      </c>
      <c r="AP70" s="54" t="str">
        <f>IF($X$29="","",$X$29)</f>
        <v>Καναδάς</v>
      </c>
    </row>
    <row r="71" ht="17.25" customHeight="1"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4" t="str">
        <f>IF($AA$29="","",$AA$29)</f>
        <v>Γερμανία</v>
      </c>
      <c r="AP71" s="54" t="str">
        <f>IF($AC$29="","",$AC$29)</f>
        <v>Νότια Κορέα</v>
      </c>
    </row>
    <row r="72" ht="17.25" customHeight="1"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4" t="str">
        <f>IF($AF$29="","",$AF$29)</f>
        <v>Ολλανδία</v>
      </c>
      <c r="AP72" s="54" t="str">
        <f>IF($AH$29="","",$AH$29)</f>
        <v>Μαρόκο</v>
      </c>
    </row>
    <row r="73" ht="17.25" customHeight="1"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4" t="str">
        <f>IF($AK$29="","",$AK$29)</f>
        <v>Βραζιλία</v>
      </c>
      <c r="AP73" s="54" t="str">
        <f>IF($AM$29="","",$AM$29)</f>
        <v>Ιαπωνία</v>
      </c>
    </row>
    <row r="74" ht="17.25" customHeight="1"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4" t="str">
        <f>IF($V$32="","",$V$32)</f>
        <v>Γαλλία</v>
      </c>
      <c r="AP74" s="54" t="str">
        <f>IF($X$32="","",$X$32)</f>
        <v>Παραγουάη</v>
      </c>
    </row>
    <row r="75" ht="17.25" customHeight="1"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4" t="str">
        <f>IF($AA$32="","",$AA$32)</f>
        <v>Εκουαδόρ</v>
      </c>
      <c r="AP75" s="54" t="str">
        <f>IF($AC$32="","",$AC$32)</f>
        <v>Νορβηγία</v>
      </c>
    </row>
    <row r="76" ht="12.75" customHeight="1">
      <c r="AO76" s="54" t="str">
        <f>IF($AF$32="","",$AF$32)</f>
        <v>Μεξικό</v>
      </c>
      <c r="AP76" s="54" t="str">
        <f>IF($AH$32="","",$AH$32)</f>
        <v>Σαουδική Αραβία</v>
      </c>
    </row>
    <row r="77" ht="12.75" customHeight="1">
      <c r="AO77" s="54" t="str">
        <f>IF($AK$32="","",$AK$32)</f>
        <v>Αγγλία</v>
      </c>
      <c r="AP77" s="54" t="str">
        <f>IF($AM$32="","",$AM$32)</f>
        <v>Ουζμπεκιστάν</v>
      </c>
    </row>
    <row r="78" ht="12.75" customHeight="1">
      <c r="AO78" s="54" t="str">
        <f>IF($V$35="","",$V$35)</f>
        <v>Αυστραλία</v>
      </c>
      <c r="AP78" s="54" t="str">
        <f>IF($X$35="","",$X$35)</f>
        <v>Βοσνία και Ερζεγοβίνη</v>
      </c>
    </row>
    <row r="79" ht="12.75" customHeight="1">
      <c r="AO79" s="54" t="str">
        <f>IF($AA$35="","",$AA$35)</f>
        <v>Βέλγιο</v>
      </c>
      <c r="AP79" s="54" t="str">
        <f>IF($AC$35="","",$AC$35)</f>
        <v>Σενεγάλη</v>
      </c>
    </row>
    <row r="80" ht="12.75" customHeight="1">
      <c r="AO80" s="54" t="str">
        <f>IF($AF$35="","",$AF$35)</f>
        <v>Κολομβία</v>
      </c>
      <c r="AP80" s="54" t="str">
        <f>IF($AH$35="","",$AH$35)</f>
        <v>Κροατία</v>
      </c>
    </row>
    <row r="81" ht="12.75" customHeight="1">
      <c r="AO81" s="54" t="str">
        <f>IF($AK$35="","",$AK$35)</f>
        <v>Ισπανία</v>
      </c>
      <c r="AP81" s="54" t="str">
        <f>IF($AM$35="","",$AM$35)</f>
        <v>Αυστρία</v>
      </c>
    </row>
    <row r="82" ht="12.75" customHeight="1">
      <c r="AO82" s="54" t="str">
        <f>IF($V$38="","",$V$38)</f>
        <v>Ελβετία</v>
      </c>
      <c r="AP82" s="54" t="str">
        <f>IF($X$38="","",$X$38)</f>
        <v>Σουηδία</v>
      </c>
    </row>
    <row r="83" ht="12.75" customHeight="1">
      <c r="AO83" s="54" t="str">
        <f>IF($AA$38="","",$AA$38)</f>
        <v>Αργεντινή</v>
      </c>
      <c r="AP83" s="54" t="str">
        <f>IF($AC$38="","",$AC$38)</f>
        <v>Ουρουγουάη</v>
      </c>
    </row>
    <row r="84" ht="12.75" customHeight="1">
      <c r="AO84" s="54" t="str">
        <f>IF($AF$38="","",$AF$38)</f>
        <v>Πορτογαλία</v>
      </c>
      <c r="AP84" s="54" t="str">
        <f>IF($AH$38="","",$AH$38)</f>
        <v>Γκάνα</v>
      </c>
    </row>
    <row r="85" ht="12.75" customHeight="1">
      <c r="AO85" s="54" t="str">
        <f>IF($AK$38="","",$AK$38)</f>
        <v>ΗΠΑ</v>
      </c>
      <c r="AP85" s="54" t="str">
        <f>IF($AM$38="","",$AM$38)</f>
        <v>Αίγυπτος</v>
      </c>
    </row>
    <row r="86" ht="12.75" customHeight="1">
      <c r="AO86" s="54" t="str">
        <f>IF($V$42="","",$V$42)</f>
        <v>Καναδάς</v>
      </c>
      <c r="AP86" s="54" t="str">
        <f>IF($X$42="","",$X$42)</f>
        <v>Ολλανδία</v>
      </c>
    </row>
    <row r="87" ht="12.75" customHeight="1">
      <c r="AO87" s="54" t="str">
        <f>IF($AA$42="","",$AA$42)</f>
        <v>Γερμανία</v>
      </c>
      <c r="AP87" s="54" t="str">
        <f>IF($AC$42="","",$AC$42)</f>
        <v>Γαλλία</v>
      </c>
    </row>
    <row r="88" ht="12.75" customHeight="1">
      <c r="AO88" s="54" t="str">
        <f>IF($AF$42="","",$AF$42)</f>
        <v>Βραζιλία</v>
      </c>
      <c r="AP88" s="54" t="str">
        <f>IF($AH$42="","",$AH$42)</f>
        <v>Νορβηγία</v>
      </c>
    </row>
    <row r="89" ht="12.75" customHeight="1">
      <c r="AO89" s="54" t="str">
        <f>IF($AK$42="","",$AK$42)</f>
        <v>Μεξικό</v>
      </c>
      <c r="AP89" s="54" t="str">
        <f>IF($AM$42="","",$AM$42)</f>
        <v>Αγγλία</v>
      </c>
    </row>
    <row r="90" ht="12.75" customHeight="1">
      <c r="AO90" s="54" t="str">
        <f>IF($V$45="","",$V$45)</f>
        <v>Κροατία</v>
      </c>
      <c r="AP90" s="54" t="str">
        <f>IF($X$45="","",$X$45)</f>
        <v>Ισπανία</v>
      </c>
    </row>
    <row r="91" ht="12.75" customHeight="1">
      <c r="AO91" s="54" t="str">
        <f>IF($AA$45="","",$AA$45)</f>
        <v>Αυστραλία</v>
      </c>
      <c r="AP91" s="54" t="str">
        <f>IF($AC$45="","",$AC$45)</f>
        <v>Βέλγιο</v>
      </c>
    </row>
    <row r="92" ht="12.75" customHeight="1">
      <c r="AO92" s="54" t="str">
        <f>IF($AF$45="","",$AF$45)</f>
        <v>Αργεντινή</v>
      </c>
      <c r="AP92" s="54" t="str">
        <f>IF($AH$45="","",$AH$45)</f>
        <v>ΗΠΑ</v>
      </c>
    </row>
    <row r="93" ht="12.75" customHeight="1">
      <c r="AO93" s="54" t="str">
        <f>IF($AK$45="","",$AK$45)</f>
        <v>Ελβετία</v>
      </c>
      <c r="AP93" s="54" t="str">
        <f>IF($AM$45="","",$AM$45)</f>
        <v>Πορτογαλία</v>
      </c>
    </row>
    <row r="94" ht="12.75" customHeight="1">
      <c r="AO94" s="54" t="str">
        <f>IF($V$49="","",$V$49)</f>
        <v>Ολλανδία</v>
      </c>
      <c r="AP94" s="54" t="str">
        <f>IF($X$49="","",$X$49)</f>
        <v>Νορβηγία</v>
      </c>
    </row>
    <row r="95" ht="12.75" customHeight="1">
      <c r="AO95" s="54" t="str">
        <f>IF($AA$49="","",$AA$49)</f>
        <v>Αγγλία</v>
      </c>
      <c r="AP95" s="54" t="str">
        <f>IF($AC$49="","",$AC$49)</f>
        <v>Γαλλία</v>
      </c>
    </row>
    <row r="96" ht="12.75" customHeight="1">
      <c r="AO96" s="54" t="str">
        <f>IF($AF$49="","",$AF$49)</f>
        <v>Βέλγιο</v>
      </c>
      <c r="AP96" s="54" t="str">
        <f>IF($AH$49="","",$AH$49)</f>
        <v>Ισπανία</v>
      </c>
    </row>
    <row r="97" ht="12.75" customHeight="1">
      <c r="AO97" s="54" t="str">
        <f>IF($AK$49="","",$AK$49)</f>
        <v>Αργεντινή</v>
      </c>
      <c r="AP97" s="54" t="str">
        <f>IF($AM$49="","",$AM$49)</f>
        <v>Πορτογαλία</v>
      </c>
    </row>
    <row r="98" ht="12.75" customHeight="1">
      <c r="AO98" s="54" t="str">
        <f>IF($V$53="","",$V$53)</f>
        <v>Ολλανδία</v>
      </c>
      <c r="AP98" s="54" t="str">
        <f>IF($X$53="","",$X$53)</f>
        <v>Γαλλία</v>
      </c>
    </row>
    <row r="99" ht="12.75" customHeight="1">
      <c r="AO99" s="54" t="str">
        <f>IF($AA$53="","",$AA$53)</f>
        <v>Ισπανία</v>
      </c>
      <c r="AP99" s="54" t="str">
        <f>IF($AC$53="","",$AC$53)</f>
        <v>Πορτογαλία</v>
      </c>
    </row>
    <row r="100" ht="12.75" customHeight="1">
      <c r="AO100" s="54" t="str">
        <f>IF($AA$57="","",$AA$57)</f>
        <v>Γαλλία</v>
      </c>
      <c r="AP100" s="54" t="str">
        <f>IF($AC$57="","",$AC$57)</f>
        <v>Πορτογαλία</v>
      </c>
    </row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93">
    <mergeCell ref="V23:AM23"/>
    <mergeCell ref="V24:AM24"/>
    <mergeCell ref="O13:O14"/>
    <mergeCell ref="O15:O16"/>
    <mergeCell ref="V16:X16"/>
    <mergeCell ref="AA16:AC16"/>
    <mergeCell ref="AF16:AH16"/>
    <mergeCell ref="AK16:AM16"/>
    <mergeCell ref="O17:O18"/>
    <mergeCell ref="H23:H24"/>
    <mergeCell ref="H25:H26"/>
    <mergeCell ref="V25:AM25"/>
    <mergeCell ref="V26:AM26"/>
    <mergeCell ref="V27:AN27"/>
    <mergeCell ref="V28:Y28"/>
    <mergeCell ref="AA28:AD28"/>
    <mergeCell ref="AF28:AI28"/>
    <mergeCell ref="AK28:AN28"/>
    <mergeCell ref="C30:G30"/>
    <mergeCell ref="C31:G31"/>
    <mergeCell ref="AA31:AD31"/>
    <mergeCell ref="AF31:AI31"/>
    <mergeCell ref="AK31:AN31"/>
    <mergeCell ref="AF37:AI37"/>
    <mergeCell ref="AK37:AN37"/>
    <mergeCell ref="V31:Y31"/>
    <mergeCell ref="V34:Y34"/>
    <mergeCell ref="AA34:AD34"/>
    <mergeCell ref="AF34:AI34"/>
    <mergeCell ref="AK34:AN34"/>
    <mergeCell ref="V37:Y37"/>
    <mergeCell ref="AA37:AD37"/>
    <mergeCell ref="V41:Y41"/>
    <mergeCell ref="AA41:AD41"/>
    <mergeCell ref="AF41:AI41"/>
    <mergeCell ref="AK41:AN41"/>
    <mergeCell ref="AA44:AD44"/>
    <mergeCell ref="AF44:AI44"/>
    <mergeCell ref="AK44:AN44"/>
    <mergeCell ref="AA56:AD56"/>
    <mergeCell ref="V60:AN60"/>
    <mergeCell ref="V44:Y44"/>
    <mergeCell ref="V48:Y48"/>
    <mergeCell ref="AA48:AD48"/>
    <mergeCell ref="AF48:AI48"/>
    <mergeCell ref="AK48:AN48"/>
    <mergeCell ref="V52:Y52"/>
    <mergeCell ref="AA52:AD52"/>
    <mergeCell ref="AA2:AC2"/>
    <mergeCell ref="AF2:AH2"/>
    <mergeCell ref="AK2:AM2"/>
    <mergeCell ref="A1:F1"/>
    <mergeCell ref="H1:M1"/>
    <mergeCell ref="O1:T1"/>
    <mergeCell ref="C2:E2"/>
    <mergeCell ref="Q2:S2"/>
    <mergeCell ref="V2:X2"/>
    <mergeCell ref="A3:A4"/>
    <mergeCell ref="O3:O4"/>
    <mergeCell ref="A7:A8"/>
    <mergeCell ref="A9:A10"/>
    <mergeCell ref="H9:H10"/>
    <mergeCell ref="O9:O10"/>
    <mergeCell ref="V9:X9"/>
    <mergeCell ref="AA9:AC9"/>
    <mergeCell ref="AF9:AH9"/>
    <mergeCell ref="AK9:AM9"/>
    <mergeCell ref="A11:A12"/>
    <mergeCell ref="A13:A14"/>
    <mergeCell ref="A15:A16"/>
    <mergeCell ref="A17:A18"/>
    <mergeCell ref="A19:A20"/>
    <mergeCell ref="A21:A22"/>
    <mergeCell ref="A23:A24"/>
    <mergeCell ref="A25:A26"/>
    <mergeCell ref="J2:L2"/>
    <mergeCell ref="H3:H4"/>
    <mergeCell ref="A5:A6"/>
    <mergeCell ref="H5:H6"/>
    <mergeCell ref="O5:O6"/>
    <mergeCell ref="O7:O8"/>
    <mergeCell ref="O11:O12"/>
    <mergeCell ref="O19:O20"/>
    <mergeCell ref="O21:O22"/>
    <mergeCell ref="O23:O24"/>
    <mergeCell ref="O25:O26"/>
    <mergeCell ref="H7:H8"/>
    <mergeCell ref="H11:H12"/>
    <mergeCell ref="H13:H14"/>
    <mergeCell ref="H15:H16"/>
    <mergeCell ref="H17:H18"/>
    <mergeCell ref="H19:H20"/>
    <mergeCell ref="H21:H22"/>
  </mergeCells>
  <dataValidations>
    <dataValidation type="list" allowBlank="1" showInputMessage="1" showErrorMessage="1" prompt="Invalid winner - Please select one of the two teams from the dropdown." sqref="AD29">
      <formula1>$AO$71:$AP$71</formula1>
    </dataValidation>
    <dataValidation type="list" allowBlank="1" showInputMessage="1" showErrorMessage="1" prompt="Invalid winner - Please select one of the two teams from the dropdown." sqref="AI45">
      <formula1>$AO$92:$AP$92</formula1>
    </dataValidation>
    <dataValidation type="list" allowBlank="1" showInputMessage="1" showErrorMessage="1" prompt="Invalid winner - Please select one of the two teams from the dropdown." sqref="AD38">
      <formula1>$AO$83:$AP$83</formula1>
    </dataValidation>
    <dataValidation type="list" allowBlank="1" showInputMessage="1" showErrorMessage="1" prompt="Invalid winner - Please select one of the two teams from the dropdown." sqref="Y32">
      <formula1>$AO$74:$AP$74</formula1>
    </dataValidation>
    <dataValidation type="list" allowBlank="1" showInputMessage="1" showErrorMessage="1" prompt="Invalid winner - Please select one of the two teams from the dropdown." sqref="AD49">
      <formula1>$AO$95:$AP$95</formula1>
    </dataValidation>
    <dataValidation type="list" allowBlank="1" showInputMessage="1" showErrorMessage="1" prompt="Invalid winner - Please select one of the two teams from the dropdown." sqref="Y42">
      <formula1>$AO$86:$AP$86</formula1>
    </dataValidation>
    <dataValidation type="list" allowBlank="1" showInputMessage="1" showErrorMessage="1" prompt="Invalid winner - Please select one of the two teams from the dropdown." sqref="AN32">
      <formula1>$AO$77:$AP$77</formula1>
    </dataValidation>
    <dataValidation type="list" allowBlank="1" showInputMessage="1" showErrorMessage="1" prompt="Invalid winner - Please select one of the two teams from the dropdown." sqref="Y53">
      <formula1>$AO$98:$AP$98</formula1>
    </dataValidation>
    <dataValidation type="list" allowBlank="1" showInputMessage="1" showErrorMessage="1" prompt="Invalid winner - Please select one of the two teams from the dropdown." sqref="AI38">
      <formula1>$AO$84:$AP$84</formula1>
    </dataValidation>
    <dataValidation type="list" allowBlank="1" showInputMessage="1" showErrorMessage="1" prompt="Invalid winner - Please select one of the two teams from the dropdown." sqref="AD32">
      <formula1>$AO$75:$AP$75</formula1>
    </dataValidation>
    <dataValidation type="list" allowBlank="1" showInputMessage="1" showErrorMessage="1" prompt="Invalid winner - Please select one of the two teams from the dropdown." sqref="AI49">
      <formula1>$AO$96:$AP$96</formula1>
    </dataValidation>
    <dataValidation type="list" allowBlank="1" showInputMessage="1" showErrorMessage="1" prompt="Invalid winner - Please select one of the two teams from the dropdown." sqref="AD42">
      <formula1>$AO$87:$AP$87</formula1>
    </dataValidation>
    <dataValidation type="list" allowBlank="1" showInputMessage="1" showErrorMessage="1" prompt="Invalid winner - Please select one of the two teams from the dropdown." sqref="Y35">
      <formula1>$AO$78:$AP$78</formula1>
    </dataValidation>
    <dataValidation type="list" allowBlank="1" showInputMessage="1" showErrorMessage="1" prompt="Invalid winner - Please select one of the two teams from the dropdown." sqref="AD53">
      <formula1>$AO$99:$AP$99</formula1>
    </dataValidation>
    <dataValidation type="list" allowBlank="1" showInputMessage="1" showErrorMessage="1" prompt="Invalid winner - Please select one of the two teams from the dropdown." sqref="AI35">
      <formula1>$AO$80:$AP$80</formula1>
    </dataValidation>
    <dataValidation type="list" allowBlank="1" showInputMessage="1" showErrorMessage="1" prompt="Invalid winner - Please select one of the two teams from the dropdown." sqref="AN49">
      <formula1>$AO$97:$AP$97</formula1>
    </dataValidation>
    <dataValidation type="list" allowBlank="1" sqref="C3:C26 E3:E26 J3:J26 L3:L26 Q3:Q26 S3:S26">
      <formula1>"0,1,2,3,4,5,6,7,8,9,10"</formula1>
    </dataValidation>
    <dataValidation type="list" allowBlank="1" showInputMessage="1" showErrorMessage="1" prompt="Invalid winner - Please select one of the two teams from the dropdown." sqref="AI32">
      <formula1>$AO$76:$AP$76</formula1>
    </dataValidation>
    <dataValidation type="list" allowBlank="1" showInputMessage="1" showErrorMessage="1" prompt="Invalid winner - Please select one of the two teams from the dropdown." sqref="AI42">
      <formula1>$AO$88:$AP$88</formula1>
    </dataValidation>
    <dataValidation type="list" allowBlank="1" showInputMessage="1" showErrorMessage="1" prompt="Invalid winner - Please select one of the two teams from the dropdown." sqref="AD35">
      <formula1>$AO$79:$AP$79</formula1>
    </dataValidation>
    <dataValidation type="list" allowBlank="1" showInputMessage="1" showErrorMessage="1" prompt="Invalid winner - Please select one of the two teams from the dropdown." sqref="Y45">
      <formula1>$AO$90:$AP$90</formula1>
    </dataValidation>
    <dataValidation type="list" allowBlank="1" showInputMessage="1" showErrorMessage="1" prompt="Invalid winner - Please select one of the two teams from the dropdown." sqref="AN35">
      <formula1>$AO$81:$AP$81</formula1>
    </dataValidation>
    <dataValidation type="list" allowBlank="1" showInputMessage="1" showErrorMessage="1" prompt="Invalid winner - Please select one of the two teams from the dropdown." sqref="AI29">
      <formula1>$AO$72:$AP$72</formula1>
    </dataValidation>
    <dataValidation type="list" allowBlank="1" showInputMessage="1" showErrorMessage="1" prompt="Invalid winner - Please select one of the two teams from the dropdown." sqref="AN45">
      <formula1>$AO$93:$AP$93</formula1>
    </dataValidation>
    <dataValidation type="list" allowBlank="1" showInputMessage="1" showErrorMessage="1" prompt="Invalid winner - Please select one of the two teams from the dropdown." sqref="AN42">
      <formula1>$AO$89:$AP$89</formula1>
    </dataValidation>
    <dataValidation type="list" allowBlank="1" showInputMessage="1" showErrorMessage="1" prompt="Invalid winner - Please select one of the two teams from the dropdown." sqref="AD45">
      <formula1>$AO$91:$AP$91</formula1>
    </dataValidation>
    <dataValidation type="list" allowBlank="1" showInputMessage="1" showErrorMessage="1" prompt="Invalid winner - Please select one of the two teams from the dropdown." sqref="Y29">
      <formula1>$AO$70:$AP$70</formula1>
    </dataValidation>
    <dataValidation type="list" allowBlank="1" showInputMessage="1" showErrorMessage="1" prompt="Invalid winner - Please select one of the two teams from the dropdown." sqref="AD57">
      <formula1>$AO$100:$AP$100</formula1>
    </dataValidation>
    <dataValidation type="list" allowBlank="1" showInputMessage="1" showErrorMessage="1" prompt="Invalid winner - Please select one of the two teams from the dropdown." sqref="Y38">
      <formula1>$AO$82:$AP$82</formula1>
    </dataValidation>
    <dataValidation type="list" allowBlank="1" showInputMessage="1" showErrorMessage="1" prompt="Invalid winner - Please select one of the two teams from the dropdown." sqref="Y49">
      <formula1>$AO$94:$AP$94</formula1>
    </dataValidation>
    <dataValidation type="list" allowBlank="1" showInputMessage="1" showErrorMessage="1" prompt="Invalid winner - Please select one of the two teams from the dropdown." sqref="AN29">
      <formula1>$AO$73:$AP$73</formula1>
    </dataValidation>
    <dataValidation type="list" allowBlank="1" showInputMessage="1" showErrorMessage="1" prompt="Invalid winner - Please select one of the two teams from the dropdown." sqref="AN38">
      <formula1>$AO$85:$AP$85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2.0"/>
    <col customWidth="1" min="2" max="2" width="10.0"/>
    <col customWidth="1" min="3" max="3" width="8.0"/>
    <col customWidth="1" min="4" max="5" width="24.0"/>
    <col customWidth="1" min="6" max="7" width="10.0"/>
    <col customWidth="1" min="8" max="8" width="32.0"/>
    <col customWidth="1" min="9" max="9" width="24.0"/>
    <col customWidth="1" min="10" max="10" width="60.0"/>
    <col customWidth="1" min="11" max="26" width="8.75"/>
  </cols>
  <sheetData>
    <row r="1" ht="15.0" customHeight="1">
      <c r="A1" s="55" t="s">
        <v>151</v>
      </c>
      <c r="B1" s="56" t="s">
        <v>152</v>
      </c>
      <c r="C1" s="56" t="s">
        <v>153</v>
      </c>
      <c r="D1" s="56" t="s">
        <v>154</v>
      </c>
      <c r="E1" s="56" t="s">
        <v>155</v>
      </c>
      <c r="F1" s="56" t="s">
        <v>156</v>
      </c>
      <c r="G1" s="56" t="s">
        <v>157</v>
      </c>
      <c r="H1" s="56" t="s">
        <v>158</v>
      </c>
      <c r="I1" s="56" t="s">
        <v>159</v>
      </c>
      <c r="J1" s="56" t="s">
        <v>160</v>
      </c>
    </row>
    <row r="2" ht="15.0" customHeight="1">
      <c r="A2" s="57">
        <v>46184.0</v>
      </c>
      <c r="B2" s="57">
        <v>1.0</v>
      </c>
      <c r="C2" s="57" t="s">
        <v>11</v>
      </c>
      <c r="D2" s="57" t="s">
        <v>126</v>
      </c>
      <c r="E2" s="57" t="s">
        <v>161</v>
      </c>
      <c r="F2" s="57"/>
      <c r="G2" s="57"/>
      <c r="H2" s="57" t="s">
        <v>162</v>
      </c>
      <c r="I2" s="57" t="s">
        <v>163</v>
      </c>
      <c r="J2" s="57" t="s">
        <v>164</v>
      </c>
    </row>
    <row r="3" ht="15.0" customHeight="1">
      <c r="A3" s="57">
        <v>46184.0</v>
      </c>
      <c r="B3" s="57">
        <v>1.0</v>
      </c>
      <c r="C3" s="57" t="s">
        <v>11</v>
      </c>
      <c r="D3" s="57" t="s">
        <v>165</v>
      </c>
      <c r="E3" s="57" t="s">
        <v>166</v>
      </c>
      <c r="F3" s="57"/>
      <c r="G3" s="57"/>
      <c r="H3" s="57" t="s">
        <v>167</v>
      </c>
      <c r="I3" s="57" t="s">
        <v>168</v>
      </c>
      <c r="J3" s="57" t="s">
        <v>164</v>
      </c>
    </row>
    <row r="4" ht="15.0" customHeight="1">
      <c r="A4" s="57">
        <v>46191.0</v>
      </c>
      <c r="B4" s="57">
        <v>2.0</v>
      </c>
      <c r="C4" s="57" t="s">
        <v>11</v>
      </c>
      <c r="D4" s="57" t="s">
        <v>166</v>
      </c>
      <c r="E4" s="57" t="s">
        <v>161</v>
      </c>
      <c r="F4" s="57"/>
      <c r="G4" s="57"/>
      <c r="H4" s="57" t="s">
        <v>169</v>
      </c>
      <c r="I4" s="57" t="s">
        <v>170</v>
      </c>
      <c r="J4" s="57" t="s">
        <v>164</v>
      </c>
    </row>
    <row r="5" ht="15.0" customHeight="1">
      <c r="A5" s="57">
        <v>46191.0</v>
      </c>
      <c r="B5" s="57">
        <v>2.0</v>
      </c>
      <c r="C5" s="57" t="s">
        <v>11</v>
      </c>
      <c r="D5" s="57" t="s">
        <v>126</v>
      </c>
      <c r="E5" s="57" t="s">
        <v>165</v>
      </c>
      <c r="F5" s="57"/>
      <c r="G5" s="57"/>
      <c r="H5" s="57" t="s">
        <v>167</v>
      </c>
      <c r="I5" s="57" t="s">
        <v>168</v>
      </c>
      <c r="J5" s="57" t="s">
        <v>164</v>
      </c>
    </row>
    <row r="6" ht="15.0" customHeight="1">
      <c r="A6" s="57">
        <v>46197.0</v>
      </c>
      <c r="B6" s="57">
        <v>3.0</v>
      </c>
      <c r="C6" s="57" t="s">
        <v>11</v>
      </c>
      <c r="D6" s="57" t="s">
        <v>166</v>
      </c>
      <c r="E6" s="57" t="s">
        <v>126</v>
      </c>
      <c r="F6" s="57"/>
      <c r="G6" s="57"/>
      <c r="H6" s="57" t="s">
        <v>162</v>
      </c>
      <c r="I6" s="57" t="s">
        <v>163</v>
      </c>
      <c r="J6" s="57" t="s">
        <v>164</v>
      </c>
    </row>
    <row r="7" ht="15.0" customHeight="1">
      <c r="A7" s="57">
        <v>46197.0</v>
      </c>
      <c r="B7" s="57">
        <v>3.0</v>
      </c>
      <c r="C7" s="57" t="s">
        <v>11</v>
      </c>
      <c r="D7" s="57" t="s">
        <v>161</v>
      </c>
      <c r="E7" s="57" t="s">
        <v>165</v>
      </c>
      <c r="F7" s="57"/>
      <c r="G7" s="57"/>
      <c r="H7" s="57" t="s">
        <v>171</v>
      </c>
      <c r="I7" s="57" t="s">
        <v>172</v>
      </c>
      <c r="J7" s="57" t="s">
        <v>164</v>
      </c>
    </row>
    <row r="8" ht="15.0" customHeight="1">
      <c r="A8" s="57">
        <v>46185.0</v>
      </c>
      <c r="B8" s="57">
        <v>1.0</v>
      </c>
      <c r="C8" s="57" t="s">
        <v>22</v>
      </c>
      <c r="D8" s="57" t="s">
        <v>114</v>
      </c>
      <c r="E8" s="57" t="s">
        <v>173</v>
      </c>
      <c r="F8" s="57"/>
      <c r="G8" s="57"/>
      <c r="H8" s="57" t="s">
        <v>174</v>
      </c>
      <c r="I8" s="57" t="s">
        <v>175</v>
      </c>
      <c r="J8" s="57" t="s">
        <v>164</v>
      </c>
    </row>
    <row r="9" ht="15.0" customHeight="1">
      <c r="A9" s="57">
        <v>46186.0</v>
      </c>
      <c r="B9" s="57">
        <v>1.0</v>
      </c>
      <c r="C9" s="57" t="s">
        <v>22</v>
      </c>
      <c r="D9" s="57" t="s">
        <v>176</v>
      </c>
      <c r="E9" s="57" t="s">
        <v>134</v>
      </c>
      <c r="F9" s="57"/>
      <c r="G9" s="57"/>
      <c r="H9" s="57" t="s">
        <v>177</v>
      </c>
      <c r="I9" s="57" t="s">
        <v>178</v>
      </c>
      <c r="J9" s="57" t="s">
        <v>164</v>
      </c>
    </row>
    <row r="10" ht="15.0" customHeight="1">
      <c r="A10" s="57">
        <v>46191.0</v>
      </c>
      <c r="B10" s="57">
        <v>2.0</v>
      </c>
      <c r="C10" s="57" t="s">
        <v>22</v>
      </c>
      <c r="D10" s="57" t="s">
        <v>134</v>
      </c>
      <c r="E10" s="57" t="s">
        <v>173</v>
      </c>
      <c r="F10" s="57"/>
      <c r="G10" s="57"/>
      <c r="H10" s="57" t="s">
        <v>179</v>
      </c>
      <c r="I10" s="57" t="s">
        <v>180</v>
      </c>
      <c r="J10" s="57" t="s">
        <v>164</v>
      </c>
    </row>
    <row r="11" ht="15.0" customHeight="1">
      <c r="A11" s="57">
        <v>46191.0</v>
      </c>
      <c r="B11" s="57">
        <v>2.0</v>
      </c>
      <c r="C11" s="57" t="s">
        <v>22</v>
      </c>
      <c r="D11" s="57" t="s">
        <v>114</v>
      </c>
      <c r="E11" s="57" t="s">
        <v>176</v>
      </c>
      <c r="F11" s="57"/>
      <c r="G11" s="57"/>
      <c r="H11" s="57" t="s">
        <v>181</v>
      </c>
      <c r="I11" s="57" t="s">
        <v>182</v>
      </c>
      <c r="J11" s="57" t="s">
        <v>164</v>
      </c>
    </row>
    <row r="12" ht="15.0" customHeight="1">
      <c r="A12" s="57">
        <v>46197.0</v>
      </c>
      <c r="B12" s="57">
        <v>3.0</v>
      </c>
      <c r="C12" s="57" t="s">
        <v>22</v>
      </c>
      <c r="D12" s="57" t="s">
        <v>134</v>
      </c>
      <c r="E12" s="57" t="s">
        <v>114</v>
      </c>
      <c r="F12" s="57"/>
      <c r="G12" s="57"/>
      <c r="H12" s="57" t="s">
        <v>181</v>
      </c>
      <c r="I12" s="57" t="s">
        <v>182</v>
      </c>
      <c r="J12" s="57" t="s">
        <v>164</v>
      </c>
    </row>
    <row r="13" ht="15.0" customHeight="1">
      <c r="A13" s="57">
        <v>46197.0</v>
      </c>
      <c r="B13" s="57">
        <v>3.0</v>
      </c>
      <c r="C13" s="57" t="s">
        <v>22</v>
      </c>
      <c r="D13" s="57" t="s">
        <v>173</v>
      </c>
      <c r="E13" s="57" t="s">
        <v>176</v>
      </c>
      <c r="F13" s="57"/>
      <c r="G13" s="57"/>
      <c r="H13" s="57" t="s">
        <v>183</v>
      </c>
      <c r="I13" s="57" t="s">
        <v>184</v>
      </c>
      <c r="J13" s="57" t="s">
        <v>164</v>
      </c>
    </row>
    <row r="14" ht="15.0" customHeight="1">
      <c r="A14" s="57">
        <v>46186.0</v>
      </c>
      <c r="B14" s="57">
        <v>1.0</v>
      </c>
      <c r="C14" s="57" t="s">
        <v>29</v>
      </c>
      <c r="D14" s="57" t="s">
        <v>117</v>
      </c>
      <c r="E14" s="57" t="s">
        <v>185</v>
      </c>
      <c r="F14" s="57"/>
      <c r="G14" s="57"/>
      <c r="H14" s="57" t="s">
        <v>186</v>
      </c>
      <c r="I14" s="57" t="s">
        <v>187</v>
      </c>
      <c r="J14" s="57" t="s">
        <v>164</v>
      </c>
    </row>
    <row r="15" ht="15.0" customHeight="1">
      <c r="A15" s="57">
        <v>46186.0</v>
      </c>
      <c r="B15" s="57">
        <v>1.0</v>
      </c>
      <c r="C15" s="57" t="s">
        <v>29</v>
      </c>
      <c r="D15" s="57" t="s">
        <v>188</v>
      </c>
      <c r="E15" s="57" t="s">
        <v>189</v>
      </c>
      <c r="F15" s="57"/>
      <c r="G15" s="57"/>
      <c r="H15" s="57" t="s">
        <v>190</v>
      </c>
      <c r="I15" s="57" t="s">
        <v>191</v>
      </c>
      <c r="J15" s="57" t="s">
        <v>164</v>
      </c>
    </row>
    <row r="16" ht="15.0" customHeight="1">
      <c r="A16" s="57">
        <v>46192.0</v>
      </c>
      <c r="B16" s="57">
        <v>2.0</v>
      </c>
      <c r="C16" s="57" t="s">
        <v>29</v>
      </c>
      <c r="D16" s="57" t="s">
        <v>189</v>
      </c>
      <c r="E16" s="57" t="s">
        <v>185</v>
      </c>
      <c r="F16" s="57"/>
      <c r="G16" s="57"/>
      <c r="H16" s="57" t="s">
        <v>190</v>
      </c>
      <c r="I16" s="57" t="s">
        <v>191</v>
      </c>
      <c r="J16" s="57" t="s">
        <v>164</v>
      </c>
    </row>
    <row r="17" ht="15.0" customHeight="1">
      <c r="A17" s="57">
        <v>46192.0</v>
      </c>
      <c r="B17" s="57">
        <v>2.0</v>
      </c>
      <c r="C17" s="57" t="s">
        <v>29</v>
      </c>
      <c r="D17" s="57" t="s">
        <v>117</v>
      </c>
      <c r="E17" s="57" t="s">
        <v>188</v>
      </c>
      <c r="F17" s="57"/>
      <c r="G17" s="57"/>
      <c r="H17" s="57" t="s">
        <v>192</v>
      </c>
      <c r="I17" s="57" t="s">
        <v>193</v>
      </c>
      <c r="J17" s="57" t="s">
        <v>164</v>
      </c>
    </row>
    <row r="18" ht="15.0" customHeight="1">
      <c r="A18" s="57">
        <v>46197.0</v>
      </c>
      <c r="B18" s="57">
        <v>3.0</v>
      </c>
      <c r="C18" s="57" t="s">
        <v>29</v>
      </c>
      <c r="D18" s="57" t="s">
        <v>189</v>
      </c>
      <c r="E18" s="57" t="s">
        <v>117</v>
      </c>
      <c r="F18" s="57"/>
      <c r="G18" s="57"/>
      <c r="H18" s="57" t="s">
        <v>194</v>
      </c>
      <c r="I18" s="57" t="s">
        <v>195</v>
      </c>
      <c r="J18" s="57" t="s">
        <v>164</v>
      </c>
    </row>
    <row r="19" ht="15.0" customHeight="1">
      <c r="A19" s="57">
        <v>46197.0</v>
      </c>
      <c r="B19" s="57">
        <v>3.0</v>
      </c>
      <c r="C19" s="57" t="s">
        <v>29</v>
      </c>
      <c r="D19" s="57" t="s">
        <v>185</v>
      </c>
      <c r="E19" s="57" t="s">
        <v>188</v>
      </c>
      <c r="F19" s="57"/>
      <c r="G19" s="57"/>
      <c r="H19" s="57" t="s">
        <v>169</v>
      </c>
      <c r="I19" s="57" t="s">
        <v>170</v>
      </c>
      <c r="J19" s="57" t="s">
        <v>164</v>
      </c>
    </row>
    <row r="20" ht="15.0" customHeight="1">
      <c r="A20" s="57">
        <v>46185.0</v>
      </c>
      <c r="B20" s="57">
        <v>1.0</v>
      </c>
      <c r="C20" s="57" t="s">
        <v>36</v>
      </c>
      <c r="D20" s="57" t="s">
        <v>137</v>
      </c>
      <c r="E20" s="57" t="s">
        <v>196</v>
      </c>
      <c r="F20" s="57"/>
      <c r="G20" s="57"/>
      <c r="H20" s="57" t="s">
        <v>179</v>
      </c>
      <c r="I20" s="57" t="s">
        <v>180</v>
      </c>
      <c r="J20" s="57" t="s">
        <v>164</v>
      </c>
    </row>
    <row r="21" ht="15.0" customHeight="1">
      <c r="A21" s="57">
        <v>46186.0</v>
      </c>
      <c r="B21" s="57">
        <v>1.0</v>
      </c>
      <c r="C21" s="57" t="s">
        <v>36</v>
      </c>
      <c r="D21" s="57" t="s">
        <v>129</v>
      </c>
      <c r="E21" s="57" t="s">
        <v>197</v>
      </c>
      <c r="F21" s="57"/>
      <c r="G21" s="57"/>
      <c r="H21" s="57" t="s">
        <v>181</v>
      </c>
      <c r="I21" s="57" t="s">
        <v>182</v>
      </c>
      <c r="J21" s="57" t="s">
        <v>164</v>
      </c>
    </row>
    <row r="22" ht="15.0" customHeight="1">
      <c r="A22" s="57">
        <v>46192.0</v>
      </c>
      <c r="B22" s="57">
        <v>2.0</v>
      </c>
      <c r="C22" s="57" t="s">
        <v>36</v>
      </c>
      <c r="D22" s="57" t="s">
        <v>197</v>
      </c>
      <c r="E22" s="57" t="s">
        <v>196</v>
      </c>
      <c r="F22" s="57"/>
      <c r="G22" s="57"/>
      <c r="H22" s="57" t="s">
        <v>177</v>
      </c>
      <c r="I22" s="57" t="s">
        <v>178</v>
      </c>
      <c r="J22" s="57" t="s">
        <v>164</v>
      </c>
    </row>
    <row r="23" ht="15.0" customHeight="1">
      <c r="A23" s="57">
        <v>46192.0</v>
      </c>
      <c r="B23" s="57">
        <v>2.0</v>
      </c>
      <c r="C23" s="57" t="s">
        <v>36</v>
      </c>
      <c r="D23" s="57" t="s">
        <v>137</v>
      </c>
      <c r="E23" s="57" t="s">
        <v>129</v>
      </c>
      <c r="F23" s="57"/>
      <c r="G23" s="57"/>
      <c r="H23" s="57" t="s">
        <v>183</v>
      </c>
      <c r="I23" s="57" t="s">
        <v>184</v>
      </c>
      <c r="J23" s="57" t="s">
        <v>164</v>
      </c>
    </row>
    <row r="24" ht="15.0" customHeight="1">
      <c r="A24" s="57">
        <v>46198.0</v>
      </c>
      <c r="B24" s="57">
        <v>3.0</v>
      </c>
      <c r="C24" s="57" t="s">
        <v>36</v>
      </c>
      <c r="D24" s="57" t="s">
        <v>197</v>
      </c>
      <c r="E24" s="57" t="s">
        <v>137</v>
      </c>
      <c r="F24" s="57"/>
      <c r="G24" s="57"/>
      <c r="H24" s="57" t="s">
        <v>179</v>
      </c>
      <c r="I24" s="57" t="s">
        <v>180</v>
      </c>
      <c r="J24" s="57" t="s">
        <v>164</v>
      </c>
    </row>
    <row r="25" ht="15.0" customHeight="1">
      <c r="A25" s="57">
        <v>46198.0</v>
      </c>
      <c r="B25" s="57">
        <v>3.0</v>
      </c>
      <c r="C25" s="57" t="s">
        <v>36</v>
      </c>
      <c r="D25" s="57" t="s">
        <v>196</v>
      </c>
      <c r="E25" s="57" t="s">
        <v>129</v>
      </c>
      <c r="F25" s="57"/>
      <c r="G25" s="57"/>
      <c r="H25" s="57" t="s">
        <v>177</v>
      </c>
      <c r="I25" s="57" t="s">
        <v>178</v>
      </c>
      <c r="J25" s="57" t="s">
        <v>164</v>
      </c>
    </row>
    <row r="26" ht="15.0" customHeight="1">
      <c r="A26" s="57">
        <v>46187.0</v>
      </c>
      <c r="B26" s="57">
        <v>1.0</v>
      </c>
      <c r="C26" s="57" t="s">
        <v>47</v>
      </c>
      <c r="D26" s="57" t="s">
        <v>115</v>
      </c>
      <c r="E26" s="57" t="s">
        <v>198</v>
      </c>
      <c r="F26" s="57"/>
      <c r="G26" s="57"/>
      <c r="H26" s="57" t="s">
        <v>199</v>
      </c>
      <c r="I26" s="57" t="s">
        <v>200</v>
      </c>
      <c r="J26" s="57" t="s">
        <v>164</v>
      </c>
    </row>
    <row r="27" ht="15.0" customHeight="1">
      <c r="A27" s="57">
        <v>46187.0</v>
      </c>
      <c r="B27" s="57">
        <v>1.0</v>
      </c>
      <c r="C27" s="57" t="s">
        <v>47</v>
      </c>
      <c r="D27" s="57" t="s">
        <v>201</v>
      </c>
      <c r="E27" s="57" t="s">
        <v>202</v>
      </c>
      <c r="F27" s="57"/>
      <c r="G27" s="57"/>
      <c r="H27" s="57" t="s">
        <v>192</v>
      </c>
      <c r="I27" s="57" t="s">
        <v>193</v>
      </c>
      <c r="J27" s="57" t="s">
        <v>164</v>
      </c>
    </row>
    <row r="28" ht="15.0" customHeight="1">
      <c r="A28" s="57">
        <v>46193.0</v>
      </c>
      <c r="B28" s="57">
        <v>2.0</v>
      </c>
      <c r="C28" s="57" t="s">
        <v>47</v>
      </c>
      <c r="D28" s="57" t="s">
        <v>115</v>
      </c>
      <c r="E28" s="57" t="s">
        <v>201</v>
      </c>
      <c r="F28" s="57"/>
      <c r="G28" s="57"/>
      <c r="H28" s="57" t="s">
        <v>174</v>
      </c>
      <c r="I28" s="57" t="s">
        <v>175</v>
      </c>
      <c r="J28" s="57" t="s">
        <v>164</v>
      </c>
    </row>
    <row r="29" ht="15.0" customHeight="1">
      <c r="A29" s="57">
        <v>46193.0</v>
      </c>
      <c r="B29" s="57">
        <v>2.0</v>
      </c>
      <c r="C29" s="57" t="s">
        <v>47</v>
      </c>
      <c r="D29" s="57" t="s">
        <v>202</v>
      </c>
      <c r="E29" s="57" t="s">
        <v>198</v>
      </c>
      <c r="F29" s="57"/>
      <c r="G29" s="57"/>
      <c r="H29" s="57" t="s">
        <v>203</v>
      </c>
      <c r="I29" s="57" t="s">
        <v>204</v>
      </c>
      <c r="J29" s="57" t="s">
        <v>164</v>
      </c>
    </row>
    <row r="30" ht="15.0" customHeight="1">
      <c r="A30" s="57">
        <v>46198.0</v>
      </c>
      <c r="B30" s="57">
        <v>3.0</v>
      </c>
      <c r="C30" s="57" t="s">
        <v>47</v>
      </c>
      <c r="D30" s="57" t="s">
        <v>202</v>
      </c>
      <c r="E30" s="57" t="s">
        <v>115</v>
      </c>
      <c r="F30" s="57"/>
      <c r="G30" s="57"/>
      <c r="H30" s="57" t="s">
        <v>186</v>
      </c>
      <c r="I30" s="57" t="s">
        <v>187</v>
      </c>
      <c r="J30" s="57" t="s">
        <v>164</v>
      </c>
    </row>
    <row r="31" ht="15.0" customHeight="1">
      <c r="A31" s="57">
        <v>46198.0</v>
      </c>
      <c r="B31" s="57">
        <v>3.0</v>
      </c>
      <c r="C31" s="57" t="s">
        <v>47</v>
      </c>
      <c r="D31" s="57" t="s">
        <v>198</v>
      </c>
      <c r="E31" s="57" t="s">
        <v>201</v>
      </c>
      <c r="F31" s="57"/>
      <c r="G31" s="57"/>
      <c r="H31" s="57" t="s">
        <v>192</v>
      </c>
      <c r="I31" s="57" t="s">
        <v>193</v>
      </c>
      <c r="J31" s="57" t="s">
        <v>164</v>
      </c>
    </row>
    <row r="32" ht="15.0" customHeight="1">
      <c r="A32" s="57">
        <v>46187.0</v>
      </c>
      <c r="B32" s="57">
        <v>1.0</v>
      </c>
      <c r="C32" s="57" t="s">
        <v>54</v>
      </c>
      <c r="D32" s="57" t="s">
        <v>116</v>
      </c>
      <c r="E32" s="57" t="s">
        <v>205</v>
      </c>
      <c r="F32" s="57"/>
      <c r="G32" s="57"/>
      <c r="H32" s="57" t="s">
        <v>206</v>
      </c>
      <c r="I32" s="57" t="s">
        <v>207</v>
      </c>
      <c r="J32" s="57" t="s">
        <v>164</v>
      </c>
    </row>
    <row r="33" ht="15.0" customHeight="1">
      <c r="A33" s="57">
        <v>46187.0</v>
      </c>
      <c r="B33" s="57">
        <v>1.0</v>
      </c>
      <c r="C33" s="57" t="s">
        <v>54</v>
      </c>
      <c r="D33" s="57" t="s">
        <v>208</v>
      </c>
      <c r="E33" s="57" t="s">
        <v>209</v>
      </c>
      <c r="F33" s="57"/>
      <c r="G33" s="57"/>
      <c r="H33" s="57" t="s">
        <v>171</v>
      </c>
      <c r="I33" s="57" t="s">
        <v>172</v>
      </c>
      <c r="J33" s="57" t="s">
        <v>164</v>
      </c>
    </row>
    <row r="34" ht="15.0" customHeight="1">
      <c r="A34" s="57">
        <v>46193.0</v>
      </c>
      <c r="B34" s="57">
        <v>2.0</v>
      </c>
      <c r="C34" s="57" t="s">
        <v>54</v>
      </c>
      <c r="D34" s="57" t="s">
        <v>116</v>
      </c>
      <c r="E34" s="57" t="s">
        <v>208</v>
      </c>
      <c r="F34" s="57"/>
      <c r="G34" s="57"/>
      <c r="H34" s="57" t="s">
        <v>199</v>
      </c>
      <c r="I34" s="57" t="s">
        <v>200</v>
      </c>
      <c r="J34" s="57" t="s">
        <v>164</v>
      </c>
    </row>
    <row r="35" ht="15.0" customHeight="1">
      <c r="A35" s="57">
        <v>46193.0</v>
      </c>
      <c r="B35" s="57">
        <v>2.0</v>
      </c>
      <c r="C35" s="57" t="s">
        <v>54</v>
      </c>
      <c r="D35" s="57" t="s">
        <v>209</v>
      </c>
      <c r="E35" s="57" t="s">
        <v>205</v>
      </c>
      <c r="F35" s="57"/>
      <c r="G35" s="57"/>
      <c r="H35" s="57" t="s">
        <v>171</v>
      </c>
      <c r="I35" s="57" t="s">
        <v>172</v>
      </c>
      <c r="J35" s="57" t="s">
        <v>164</v>
      </c>
    </row>
    <row r="36" ht="15.0" customHeight="1">
      <c r="A36" s="57">
        <v>46198.0</v>
      </c>
      <c r="B36" s="57">
        <v>3.0</v>
      </c>
      <c r="C36" s="57" t="s">
        <v>54</v>
      </c>
      <c r="D36" s="57" t="s">
        <v>205</v>
      </c>
      <c r="E36" s="57" t="s">
        <v>208</v>
      </c>
      <c r="F36" s="57"/>
      <c r="G36" s="57"/>
      <c r="H36" s="57" t="s">
        <v>206</v>
      </c>
      <c r="I36" s="57" t="s">
        <v>207</v>
      </c>
      <c r="J36" s="57" t="s">
        <v>164</v>
      </c>
    </row>
    <row r="37" ht="15.0" customHeight="1">
      <c r="A37" s="57">
        <v>46198.0</v>
      </c>
      <c r="B37" s="57">
        <v>3.0</v>
      </c>
      <c r="C37" s="57" t="s">
        <v>54</v>
      </c>
      <c r="D37" s="57" t="s">
        <v>209</v>
      </c>
      <c r="E37" s="57" t="s">
        <v>116</v>
      </c>
      <c r="F37" s="57"/>
      <c r="G37" s="57"/>
      <c r="H37" s="57" t="s">
        <v>203</v>
      </c>
      <c r="I37" s="57" t="s">
        <v>204</v>
      </c>
      <c r="J37" s="57" t="s">
        <v>164</v>
      </c>
    </row>
    <row r="38" ht="15.0" customHeight="1">
      <c r="A38" s="57">
        <v>46188.0</v>
      </c>
      <c r="B38" s="57">
        <v>1.0</v>
      </c>
      <c r="C38" s="57" t="s">
        <v>61</v>
      </c>
      <c r="D38" s="57" t="s">
        <v>130</v>
      </c>
      <c r="E38" s="57" t="s">
        <v>210</v>
      </c>
      <c r="F38" s="57"/>
      <c r="G38" s="57"/>
      <c r="H38" s="57" t="s">
        <v>181</v>
      </c>
      <c r="I38" s="57" t="s">
        <v>182</v>
      </c>
      <c r="J38" s="57" t="s">
        <v>164</v>
      </c>
    </row>
    <row r="39" ht="15.0" customHeight="1">
      <c r="A39" s="57">
        <v>46188.0</v>
      </c>
      <c r="B39" s="57">
        <v>1.0</v>
      </c>
      <c r="C39" s="57" t="s">
        <v>61</v>
      </c>
      <c r="D39" s="57" t="s">
        <v>211</v>
      </c>
      <c r="E39" s="57" t="s">
        <v>212</v>
      </c>
      <c r="F39" s="57"/>
      <c r="G39" s="57"/>
      <c r="H39" s="57" t="s">
        <v>179</v>
      </c>
      <c r="I39" s="57" t="s">
        <v>180</v>
      </c>
      <c r="J39" s="57" t="s">
        <v>164</v>
      </c>
    </row>
    <row r="40" ht="15.0" customHeight="1">
      <c r="A40" s="57">
        <v>46194.0</v>
      </c>
      <c r="B40" s="57">
        <v>2.0</v>
      </c>
      <c r="C40" s="57" t="s">
        <v>61</v>
      </c>
      <c r="D40" s="57" t="s">
        <v>130</v>
      </c>
      <c r="E40" s="57" t="s">
        <v>211</v>
      </c>
      <c r="F40" s="57"/>
      <c r="G40" s="57"/>
      <c r="H40" s="57" t="s">
        <v>179</v>
      </c>
      <c r="I40" s="57" t="s">
        <v>180</v>
      </c>
      <c r="J40" s="57" t="s">
        <v>164</v>
      </c>
    </row>
    <row r="41" ht="15.0" customHeight="1">
      <c r="A41" s="57">
        <v>46194.0</v>
      </c>
      <c r="B41" s="57">
        <v>2.0</v>
      </c>
      <c r="C41" s="57" t="s">
        <v>61</v>
      </c>
      <c r="D41" s="57" t="s">
        <v>212</v>
      </c>
      <c r="E41" s="57" t="s">
        <v>210</v>
      </c>
      <c r="F41" s="57"/>
      <c r="G41" s="57"/>
      <c r="H41" s="57" t="s">
        <v>181</v>
      </c>
      <c r="I41" s="57" t="s">
        <v>182</v>
      </c>
      <c r="J41" s="57" t="s">
        <v>164</v>
      </c>
    </row>
    <row r="42" ht="15.0" customHeight="1">
      <c r="A42" s="57">
        <v>46199.0</v>
      </c>
      <c r="B42" s="57">
        <v>3.0</v>
      </c>
      <c r="C42" s="57" t="s">
        <v>61</v>
      </c>
      <c r="D42" s="57" t="s">
        <v>210</v>
      </c>
      <c r="E42" s="57" t="s">
        <v>211</v>
      </c>
      <c r="F42" s="57"/>
      <c r="G42" s="57"/>
      <c r="H42" s="57" t="s">
        <v>183</v>
      </c>
      <c r="I42" s="57" t="s">
        <v>184</v>
      </c>
      <c r="J42" s="57" t="s">
        <v>164</v>
      </c>
    </row>
    <row r="43" ht="15.0" customHeight="1">
      <c r="A43" s="57">
        <v>46199.0</v>
      </c>
      <c r="B43" s="57">
        <v>3.0</v>
      </c>
      <c r="C43" s="57" t="s">
        <v>61</v>
      </c>
      <c r="D43" s="57" t="s">
        <v>212</v>
      </c>
      <c r="E43" s="57" t="s">
        <v>130</v>
      </c>
      <c r="F43" s="57"/>
      <c r="G43" s="57"/>
      <c r="H43" s="57" t="s">
        <v>181</v>
      </c>
      <c r="I43" s="57" t="s">
        <v>182</v>
      </c>
      <c r="J43" s="57" t="s">
        <v>164</v>
      </c>
    </row>
    <row r="44" ht="15.0" customHeight="1">
      <c r="A44" s="57">
        <v>46188.0</v>
      </c>
      <c r="B44" s="57">
        <v>1.0</v>
      </c>
      <c r="C44" s="57" t="s">
        <v>72</v>
      </c>
      <c r="D44" s="57" t="s">
        <v>132</v>
      </c>
      <c r="E44" s="57" t="s">
        <v>213</v>
      </c>
      <c r="F44" s="57"/>
      <c r="G44" s="57"/>
      <c r="H44" s="57" t="s">
        <v>169</v>
      </c>
      <c r="I44" s="57" t="s">
        <v>170</v>
      </c>
      <c r="J44" s="57" t="s">
        <v>164</v>
      </c>
    </row>
    <row r="45" ht="15.0" customHeight="1">
      <c r="A45" s="57">
        <v>46188.0</v>
      </c>
      <c r="B45" s="57">
        <v>1.0</v>
      </c>
      <c r="C45" s="57" t="s">
        <v>72</v>
      </c>
      <c r="D45" s="57" t="s">
        <v>214</v>
      </c>
      <c r="E45" s="57" t="s">
        <v>215</v>
      </c>
      <c r="F45" s="57"/>
      <c r="G45" s="57"/>
      <c r="H45" s="57" t="s">
        <v>194</v>
      </c>
      <c r="I45" s="57" t="s">
        <v>195</v>
      </c>
      <c r="J45" s="57" t="s">
        <v>164</v>
      </c>
    </row>
    <row r="46" ht="15.0" customHeight="1">
      <c r="A46" s="57">
        <v>46194.0</v>
      </c>
      <c r="B46" s="57">
        <v>2.0</v>
      </c>
      <c r="C46" s="57" t="s">
        <v>72</v>
      </c>
      <c r="D46" s="57" t="s">
        <v>132</v>
      </c>
      <c r="E46" s="57" t="s">
        <v>214</v>
      </c>
      <c r="F46" s="57"/>
      <c r="G46" s="57"/>
      <c r="H46" s="57" t="s">
        <v>169</v>
      </c>
      <c r="I46" s="57" t="s">
        <v>170</v>
      </c>
      <c r="J46" s="57" t="s">
        <v>164</v>
      </c>
    </row>
    <row r="47" ht="15.0" customHeight="1">
      <c r="A47" s="57">
        <v>46194.0</v>
      </c>
      <c r="B47" s="57">
        <v>2.0</v>
      </c>
      <c r="C47" s="57" t="s">
        <v>72</v>
      </c>
      <c r="D47" s="57" t="s">
        <v>215</v>
      </c>
      <c r="E47" s="57" t="s">
        <v>213</v>
      </c>
      <c r="F47" s="57"/>
      <c r="G47" s="57"/>
      <c r="H47" s="57" t="s">
        <v>194</v>
      </c>
      <c r="I47" s="57" t="s">
        <v>195</v>
      </c>
      <c r="J47" s="57" t="s">
        <v>164</v>
      </c>
    </row>
    <row r="48" ht="15.0" customHeight="1">
      <c r="A48" s="57">
        <v>46199.0</v>
      </c>
      <c r="B48" s="57">
        <v>3.0</v>
      </c>
      <c r="C48" s="57" t="s">
        <v>72</v>
      </c>
      <c r="D48" s="57" t="s">
        <v>213</v>
      </c>
      <c r="E48" s="57" t="s">
        <v>214</v>
      </c>
      <c r="F48" s="57"/>
      <c r="G48" s="57"/>
      <c r="H48" s="57" t="s">
        <v>199</v>
      </c>
      <c r="I48" s="57" t="s">
        <v>200</v>
      </c>
      <c r="J48" s="57" t="s">
        <v>164</v>
      </c>
    </row>
    <row r="49" ht="15.0" customHeight="1">
      <c r="A49" s="57">
        <v>46199.0</v>
      </c>
      <c r="B49" s="57">
        <v>3.0</v>
      </c>
      <c r="C49" s="57" t="s">
        <v>72</v>
      </c>
      <c r="D49" s="57" t="s">
        <v>215</v>
      </c>
      <c r="E49" s="57" t="s">
        <v>132</v>
      </c>
      <c r="F49" s="57"/>
      <c r="G49" s="57"/>
      <c r="H49" s="57" t="s">
        <v>167</v>
      </c>
      <c r="I49" s="57" t="s">
        <v>168</v>
      </c>
      <c r="J49" s="57" t="s">
        <v>164</v>
      </c>
    </row>
    <row r="50" ht="15.0" customHeight="1">
      <c r="A50" s="57">
        <v>46189.0</v>
      </c>
      <c r="B50" s="57">
        <v>1.0</v>
      </c>
      <c r="C50" s="57" t="s">
        <v>79</v>
      </c>
      <c r="D50" s="57" t="s">
        <v>124</v>
      </c>
      <c r="E50" s="57" t="s">
        <v>216</v>
      </c>
      <c r="F50" s="57"/>
      <c r="G50" s="57"/>
      <c r="H50" s="57" t="s">
        <v>186</v>
      </c>
      <c r="I50" s="57" t="s">
        <v>187</v>
      </c>
      <c r="J50" s="57" t="s">
        <v>164</v>
      </c>
    </row>
    <row r="51" ht="15.0" customHeight="1">
      <c r="A51" s="57">
        <v>46189.0</v>
      </c>
      <c r="B51" s="57">
        <v>1.0</v>
      </c>
      <c r="C51" s="57" t="s">
        <v>79</v>
      </c>
      <c r="D51" s="57" t="s">
        <v>217</v>
      </c>
      <c r="E51" s="57" t="s">
        <v>125</v>
      </c>
      <c r="F51" s="57"/>
      <c r="G51" s="57"/>
      <c r="H51" s="57" t="s">
        <v>190</v>
      </c>
      <c r="I51" s="57" t="s">
        <v>191</v>
      </c>
      <c r="J51" s="57" t="s">
        <v>164</v>
      </c>
    </row>
    <row r="52" ht="15.0" customHeight="1">
      <c r="A52" s="57">
        <v>46195.0</v>
      </c>
      <c r="B52" s="57">
        <v>2.0</v>
      </c>
      <c r="C52" s="57" t="s">
        <v>79</v>
      </c>
      <c r="D52" s="57" t="s">
        <v>124</v>
      </c>
      <c r="E52" s="57" t="s">
        <v>217</v>
      </c>
      <c r="F52" s="57"/>
      <c r="G52" s="57"/>
      <c r="H52" s="57" t="s">
        <v>192</v>
      </c>
      <c r="I52" s="57" t="s">
        <v>193</v>
      </c>
      <c r="J52" s="57" t="s">
        <v>164</v>
      </c>
    </row>
    <row r="53" ht="15.0" customHeight="1">
      <c r="A53" s="57">
        <v>46195.0</v>
      </c>
      <c r="B53" s="57">
        <v>2.0</v>
      </c>
      <c r="C53" s="57" t="s">
        <v>79</v>
      </c>
      <c r="D53" s="57" t="s">
        <v>125</v>
      </c>
      <c r="E53" s="57" t="s">
        <v>216</v>
      </c>
      <c r="F53" s="57"/>
      <c r="G53" s="57"/>
      <c r="H53" s="57" t="s">
        <v>186</v>
      </c>
      <c r="I53" s="57" t="s">
        <v>187</v>
      </c>
      <c r="J53" s="57" t="s">
        <v>164</v>
      </c>
    </row>
    <row r="54" ht="15.0" customHeight="1">
      <c r="A54" s="57">
        <v>46199.0</v>
      </c>
      <c r="B54" s="57">
        <v>3.0</v>
      </c>
      <c r="C54" s="57" t="s">
        <v>79</v>
      </c>
      <c r="D54" s="57" t="s">
        <v>125</v>
      </c>
      <c r="E54" s="57" t="s">
        <v>124</v>
      </c>
      <c r="F54" s="57"/>
      <c r="G54" s="57"/>
      <c r="H54" s="57" t="s">
        <v>190</v>
      </c>
      <c r="I54" s="57" t="s">
        <v>191</v>
      </c>
      <c r="J54" s="57" t="s">
        <v>164</v>
      </c>
    </row>
    <row r="55" ht="15.0" customHeight="1">
      <c r="A55" s="57">
        <v>46199.0</v>
      </c>
      <c r="B55" s="57">
        <v>3.0</v>
      </c>
      <c r="C55" s="57" t="s">
        <v>79</v>
      </c>
      <c r="D55" s="57" t="s">
        <v>216</v>
      </c>
      <c r="E55" s="57" t="s">
        <v>217</v>
      </c>
      <c r="F55" s="57"/>
      <c r="G55" s="57"/>
      <c r="H55" s="57" t="s">
        <v>174</v>
      </c>
      <c r="I55" s="57" t="s">
        <v>175</v>
      </c>
      <c r="J55" s="57" t="s">
        <v>164</v>
      </c>
    </row>
    <row r="56" ht="15.0" customHeight="1">
      <c r="A56" s="57">
        <v>46189.0</v>
      </c>
      <c r="B56" s="57">
        <v>1.0</v>
      </c>
      <c r="C56" s="57" t="s">
        <v>86</v>
      </c>
      <c r="D56" s="57" t="s">
        <v>135</v>
      </c>
      <c r="E56" s="57" t="s">
        <v>218</v>
      </c>
      <c r="F56" s="57"/>
      <c r="G56" s="57"/>
      <c r="H56" s="57" t="s">
        <v>203</v>
      </c>
      <c r="I56" s="57" t="s">
        <v>204</v>
      </c>
      <c r="J56" s="57" t="s">
        <v>164</v>
      </c>
    </row>
    <row r="57" ht="15.0" customHeight="1">
      <c r="A57" s="57">
        <v>46189.0</v>
      </c>
      <c r="B57" s="57">
        <v>1.0</v>
      </c>
      <c r="C57" s="57" t="s">
        <v>86</v>
      </c>
      <c r="D57" s="57" t="s">
        <v>219</v>
      </c>
      <c r="E57" s="57" t="s">
        <v>220</v>
      </c>
      <c r="F57" s="57"/>
      <c r="G57" s="57"/>
      <c r="H57" s="57" t="s">
        <v>177</v>
      </c>
      <c r="I57" s="57" t="s">
        <v>178</v>
      </c>
      <c r="J57" s="57" t="s">
        <v>164</v>
      </c>
    </row>
    <row r="58" ht="15.0" customHeight="1">
      <c r="A58" s="57">
        <v>46195.0</v>
      </c>
      <c r="B58" s="57">
        <v>2.0</v>
      </c>
      <c r="C58" s="57" t="s">
        <v>86</v>
      </c>
      <c r="D58" s="57" t="s">
        <v>135</v>
      </c>
      <c r="E58" s="57" t="s">
        <v>219</v>
      </c>
      <c r="F58" s="57"/>
      <c r="G58" s="57"/>
      <c r="H58" s="57" t="s">
        <v>206</v>
      </c>
      <c r="I58" s="57" t="s">
        <v>207</v>
      </c>
      <c r="J58" s="57" t="s">
        <v>164</v>
      </c>
    </row>
    <row r="59" ht="15.0" customHeight="1">
      <c r="A59" s="57">
        <v>46195.0</v>
      </c>
      <c r="B59" s="57">
        <v>2.0</v>
      </c>
      <c r="C59" s="57" t="s">
        <v>86</v>
      </c>
      <c r="D59" s="57" t="s">
        <v>220</v>
      </c>
      <c r="E59" s="57" t="s">
        <v>218</v>
      </c>
      <c r="F59" s="57"/>
      <c r="G59" s="57"/>
      <c r="H59" s="57" t="s">
        <v>177</v>
      </c>
      <c r="I59" s="57" t="s">
        <v>178</v>
      </c>
      <c r="J59" s="57" t="s">
        <v>164</v>
      </c>
    </row>
    <row r="60" ht="15.0" customHeight="1">
      <c r="A60" s="57">
        <v>46200.0</v>
      </c>
      <c r="B60" s="57">
        <v>3.0</v>
      </c>
      <c r="C60" s="57" t="s">
        <v>86</v>
      </c>
      <c r="D60" s="57" t="s">
        <v>218</v>
      </c>
      <c r="E60" s="57" t="s">
        <v>219</v>
      </c>
      <c r="F60" s="57"/>
      <c r="G60" s="57"/>
      <c r="H60" s="57" t="s">
        <v>203</v>
      </c>
      <c r="I60" s="57" t="s">
        <v>204</v>
      </c>
      <c r="J60" s="57" t="s">
        <v>164</v>
      </c>
    </row>
    <row r="61" ht="15.0" customHeight="1">
      <c r="A61" s="57">
        <v>46200.0</v>
      </c>
      <c r="B61" s="57">
        <v>3.0</v>
      </c>
      <c r="C61" s="57" t="s">
        <v>86</v>
      </c>
      <c r="D61" s="57" t="s">
        <v>220</v>
      </c>
      <c r="E61" s="57" t="s">
        <v>135</v>
      </c>
      <c r="F61" s="57"/>
      <c r="G61" s="57"/>
      <c r="H61" s="57" t="s">
        <v>206</v>
      </c>
      <c r="I61" s="57" t="s">
        <v>207</v>
      </c>
      <c r="J61" s="57" t="s">
        <v>164</v>
      </c>
    </row>
    <row r="62" ht="15.0" customHeight="1">
      <c r="A62" s="57">
        <v>46190.0</v>
      </c>
      <c r="B62" s="57">
        <v>1.0</v>
      </c>
      <c r="C62" s="57" t="s">
        <v>93</v>
      </c>
      <c r="D62" s="57" t="s">
        <v>136</v>
      </c>
      <c r="E62" s="57" t="s">
        <v>221</v>
      </c>
      <c r="F62" s="57"/>
      <c r="G62" s="57"/>
      <c r="H62" s="57" t="s">
        <v>199</v>
      </c>
      <c r="I62" s="57" t="s">
        <v>200</v>
      </c>
      <c r="J62" s="57" t="s">
        <v>164</v>
      </c>
    </row>
    <row r="63" ht="15.0" customHeight="1">
      <c r="A63" s="57">
        <v>46190.0</v>
      </c>
      <c r="B63" s="57">
        <v>1.0</v>
      </c>
      <c r="C63" s="57" t="s">
        <v>93</v>
      </c>
      <c r="D63" s="57" t="s">
        <v>222</v>
      </c>
      <c r="E63" s="57" t="s">
        <v>223</v>
      </c>
      <c r="F63" s="57"/>
      <c r="G63" s="57"/>
      <c r="H63" s="57" t="s">
        <v>162</v>
      </c>
      <c r="I63" s="57" t="s">
        <v>163</v>
      </c>
      <c r="J63" s="57" t="s">
        <v>164</v>
      </c>
    </row>
    <row r="64" ht="15.0" customHeight="1">
      <c r="A64" s="57">
        <v>46196.0</v>
      </c>
      <c r="B64" s="57">
        <v>2.0</v>
      </c>
      <c r="C64" s="57" t="s">
        <v>93</v>
      </c>
      <c r="D64" s="57" t="s">
        <v>136</v>
      </c>
      <c r="E64" s="57" t="s">
        <v>222</v>
      </c>
      <c r="F64" s="57"/>
      <c r="G64" s="57"/>
      <c r="H64" s="57" t="s">
        <v>199</v>
      </c>
      <c r="I64" s="57" t="s">
        <v>200</v>
      </c>
      <c r="J64" s="57" t="s">
        <v>164</v>
      </c>
    </row>
    <row r="65" ht="15.0" customHeight="1">
      <c r="A65" s="57">
        <v>46196.0</v>
      </c>
      <c r="B65" s="57">
        <v>2.0</v>
      </c>
      <c r="C65" s="57" t="s">
        <v>93</v>
      </c>
      <c r="D65" s="57" t="s">
        <v>223</v>
      </c>
      <c r="E65" s="57" t="s">
        <v>221</v>
      </c>
      <c r="F65" s="57"/>
      <c r="G65" s="57"/>
      <c r="H65" s="57" t="s">
        <v>167</v>
      </c>
      <c r="I65" s="57" t="s">
        <v>168</v>
      </c>
      <c r="J65" s="57" t="s">
        <v>164</v>
      </c>
    </row>
    <row r="66" ht="15.0" customHeight="1">
      <c r="A66" s="57">
        <v>46200.0</v>
      </c>
      <c r="B66" s="57">
        <v>3.0</v>
      </c>
      <c r="C66" s="57" t="s">
        <v>93</v>
      </c>
      <c r="D66" s="57" t="s">
        <v>223</v>
      </c>
      <c r="E66" s="57" t="s">
        <v>136</v>
      </c>
      <c r="F66" s="57"/>
      <c r="G66" s="57"/>
      <c r="H66" s="57" t="s">
        <v>194</v>
      </c>
      <c r="I66" s="57" t="s">
        <v>195</v>
      </c>
      <c r="J66" s="57" t="s">
        <v>164</v>
      </c>
    </row>
    <row r="67" ht="15.0" customHeight="1">
      <c r="A67" s="57">
        <v>46200.0</v>
      </c>
      <c r="B67" s="57">
        <v>3.0</v>
      </c>
      <c r="C67" s="57" t="s">
        <v>93</v>
      </c>
      <c r="D67" s="57" t="s">
        <v>221</v>
      </c>
      <c r="E67" s="57" t="s">
        <v>222</v>
      </c>
      <c r="F67" s="57"/>
      <c r="G67" s="57"/>
      <c r="H67" s="57" t="s">
        <v>169</v>
      </c>
      <c r="I67" s="57" t="s">
        <v>170</v>
      </c>
      <c r="J67" s="57" t="s">
        <v>164</v>
      </c>
    </row>
    <row r="68" ht="15.0" customHeight="1">
      <c r="A68" s="57">
        <v>46190.0</v>
      </c>
      <c r="B68" s="57">
        <v>1.0</v>
      </c>
      <c r="C68" s="57" t="s">
        <v>102</v>
      </c>
      <c r="D68" s="57" t="s">
        <v>127</v>
      </c>
      <c r="E68" s="57" t="s">
        <v>131</v>
      </c>
      <c r="F68" s="57"/>
      <c r="G68" s="57"/>
      <c r="H68" s="57" t="s">
        <v>206</v>
      </c>
      <c r="I68" s="57" t="s">
        <v>207</v>
      </c>
      <c r="J68" s="57" t="s">
        <v>164</v>
      </c>
    </row>
    <row r="69" ht="15.0" customHeight="1">
      <c r="A69" s="57">
        <v>46190.0</v>
      </c>
      <c r="B69" s="57">
        <v>1.0</v>
      </c>
      <c r="C69" s="57" t="s">
        <v>102</v>
      </c>
      <c r="D69" s="57" t="s">
        <v>224</v>
      </c>
      <c r="E69" s="57" t="s">
        <v>225</v>
      </c>
      <c r="F69" s="57"/>
      <c r="G69" s="57"/>
      <c r="H69" s="57" t="s">
        <v>174</v>
      </c>
      <c r="I69" s="57" t="s">
        <v>175</v>
      </c>
      <c r="J69" s="57" t="s">
        <v>164</v>
      </c>
    </row>
    <row r="70" ht="15.0" customHeight="1">
      <c r="A70" s="57">
        <v>46196.0</v>
      </c>
      <c r="B70" s="57">
        <v>2.0</v>
      </c>
      <c r="C70" s="57" t="s">
        <v>102</v>
      </c>
      <c r="D70" s="57" t="s">
        <v>127</v>
      </c>
      <c r="E70" s="57" t="s">
        <v>224</v>
      </c>
      <c r="F70" s="57"/>
      <c r="G70" s="57"/>
      <c r="H70" s="57" t="s">
        <v>190</v>
      </c>
      <c r="I70" s="57" t="s">
        <v>191</v>
      </c>
      <c r="J70" s="57" t="s">
        <v>164</v>
      </c>
    </row>
    <row r="71" ht="15.0" customHeight="1">
      <c r="A71" s="57">
        <v>46196.0</v>
      </c>
      <c r="B71" s="57">
        <v>2.0</v>
      </c>
      <c r="C71" s="57" t="s">
        <v>102</v>
      </c>
      <c r="D71" s="57" t="s">
        <v>225</v>
      </c>
      <c r="E71" s="57" t="s">
        <v>131</v>
      </c>
      <c r="F71" s="57"/>
      <c r="G71" s="57"/>
      <c r="H71" s="57" t="s">
        <v>174</v>
      </c>
      <c r="I71" s="57" t="s">
        <v>175</v>
      </c>
      <c r="J71" s="57" t="s">
        <v>164</v>
      </c>
    </row>
    <row r="72" ht="15.0" customHeight="1">
      <c r="A72" s="58">
        <v>46200.0</v>
      </c>
      <c r="B72" s="57">
        <v>3.0</v>
      </c>
      <c r="C72" s="57" t="s">
        <v>102</v>
      </c>
      <c r="D72" s="57" t="s">
        <v>131</v>
      </c>
      <c r="E72" s="57" t="s">
        <v>224</v>
      </c>
      <c r="F72" s="57"/>
      <c r="G72" s="57"/>
      <c r="H72" s="57" t="s">
        <v>192</v>
      </c>
      <c r="I72" s="57" t="s">
        <v>193</v>
      </c>
      <c r="J72" s="57" t="s">
        <v>226</v>
      </c>
    </row>
    <row r="73" ht="15.0" customHeight="1">
      <c r="A73" s="58">
        <v>46200.0</v>
      </c>
      <c r="B73" s="57">
        <v>3.0</v>
      </c>
      <c r="C73" s="57" t="s">
        <v>102</v>
      </c>
      <c r="D73" s="57" t="s">
        <v>225</v>
      </c>
      <c r="E73" s="57" t="s">
        <v>127</v>
      </c>
      <c r="F73" s="57"/>
      <c r="G73" s="57"/>
      <c r="H73" s="57" t="s">
        <v>186</v>
      </c>
      <c r="I73" s="57" t="s">
        <v>187</v>
      </c>
      <c r="J73" s="57" t="s">
        <v>226</v>
      </c>
    </row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6.0"/>
    <col customWidth="1" min="2" max="2" width="90.0"/>
    <col customWidth="1" min="3" max="26" width="8.75"/>
  </cols>
  <sheetData>
    <row r="1" ht="15.0" customHeight="1">
      <c r="A1" s="56" t="s">
        <v>227</v>
      </c>
      <c r="B1" s="56" t="s">
        <v>228</v>
      </c>
    </row>
    <row r="2" ht="15.0" customHeight="1">
      <c r="A2" s="57" t="s">
        <v>229</v>
      </c>
      <c r="B2" s="57" t="s">
        <v>230</v>
      </c>
    </row>
    <row r="3" ht="15.0" customHeight="1">
      <c r="A3" s="57" t="s">
        <v>231</v>
      </c>
      <c r="B3" s="57" t="s">
        <v>232</v>
      </c>
    </row>
    <row r="4" ht="15.0" customHeight="1">
      <c r="A4" s="57" t="s">
        <v>233</v>
      </c>
      <c r="B4" s="57" t="s">
        <v>234</v>
      </c>
    </row>
    <row r="5" ht="15.0" customHeight="1">
      <c r="A5" s="54" t="s">
        <v>235</v>
      </c>
      <c r="B5" s="54" t="s">
        <v>236</v>
      </c>
    </row>
    <row r="6" ht="15.0" customHeight="1">
      <c r="A6" s="54" t="s">
        <v>237</v>
      </c>
      <c r="B6" s="54" t="s">
        <v>238</v>
      </c>
    </row>
    <row r="7" ht="12.75" customHeight="1">
      <c r="A7" s="54" t="s">
        <v>239</v>
      </c>
      <c r="B7" s="54" t="s">
        <v>240</v>
      </c>
    </row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75"/>
  </cols>
  <sheetData>
    <row r="1" ht="15.0" customHeight="1">
      <c r="A1" s="54" t="s">
        <v>153</v>
      </c>
      <c r="B1" s="54" t="s">
        <v>241</v>
      </c>
      <c r="C1" s="54" t="s">
        <v>242</v>
      </c>
      <c r="D1" s="54" t="s">
        <v>243</v>
      </c>
      <c r="E1" s="54" t="s">
        <v>244</v>
      </c>
      <c r="F1" s="54" t="s">
        <v>245</v>
      </c>
    </row>
    <row r="2" ht="15.0" customHeight="1">
      <c r="A2" s="54" t="s">
        <v>11</v>
      </c>
      <c r="B2" s="54" t="s">
        <v>126</v>
      </c>
      <c r="C2" s="54">
        <f>SUM(IF(AND('Fixtures by Matchday'!C3&lt;&gt;"",'Fixtures by Matchday'!E3&lt;&gt;""),IF('Fixtures by Matchday'!C3&gt;'Fixtures by Matchday'!E3,3,IF('Fixtures by Matchday'!C3='Fixtures by Matchday'!E3,1,0)),0),IF(AND('Fixtures by Matchday'!Q3&lt;&gt;"",'Fixtures by Matchday'!S3&lt;&gt;""),IF('Fixtures by Matchday'!S3&gt;'Fixtures by Matchday'!Q3,3,IF('Fixtures by Matchday'!S3='Fixtures by Matchday'!Q3,1,0)),0),IF(AND('Fixtures by Matchday'!J4&lt;&gt;"",'Fixtures by Matchday'!L4&lt;&gt;""),IF('Fixtures by Matchday'!J4&gt;'Fixtures by Matchday'!L4,3,IF('Fixtures by Matchday'!J4='Fixtures by Matchday'!L4,1,0)),0))</f>
        <v>7</v>
      </c>
      <c r="D2" s="54">
        <f>SUM(IF(AND('Fixtures by Matchday'!C3&lt;&gt;"",'Fixtures by Matchday'!E3&lt;&gt;""),'Fixtures by Matchday'!C3-'Fixtures by Matchday'!E3,0),IF(AND('Fixtures by Matchday'!Q3&lt;&gt;"",'Fixtures by Matchday'!S3&lt;&gt;""),'Fixtures by Matchday'!S3-'Fixtures by Matchday'!Q3,0),IF(AND('Fixtures by Matchday'!J4&lt;&gt;"",'Fixtures by Matchday'!L4&lt;&gt;""),'Fixtures by Matchday'!J4-'Fixtures by Matchday'!L4,0))</f>
        <v>3</v>
      </c>
      <c r="E2" s="54">
        <f>SUM(IF('Fixtures by Matchday'!C3&lt;&gt;"",'Fixtures by Matchday'!C3,0),IF('Fixtures by Matchday'!S3&lt;&gt;"",'Fixtures by Matchday'!S3,0),IF('Fixtures by Matchday'!J4&lt;&gt;"",'Fixtures by Matchday'!J4,0))</f>
        <v>7</v>
      </c>
      <c r="F2" s="54">
        <f>C2*1000000+(D2+100)*1000+E2*10+(4-0)</f>
        <v>7103074</v>
      </c>
    </row>
    <row r="3" ht="15.0" customHeight="1">
      <c r="A3" s="54" t="s">
        <v>11</v>
      </c>
      <c r="B3" s="54" t="s">
        <v>161</v>
      </c>
      <c r="C3" s="54">
        <f>SUM(IF(AND('Fixtures by Matchday'!C3&lt;&gt;"",'Fixtures by Matchday'!E3&lt;&gt;""),IF('Fixtures by Matchday'!E3&gt;'Fixtures by Matchday'!C3,3,IF('Fixtures by Matchday'!E3='Fixtures by Matchday'!C3,1,0)),0),IF(AND('Fixtures by Matchday'!J3&lt;&gt;"",'Fixtures by Matchday'!L3&lt;&gt;""),IF('Fixtures by Matchday'!L3&gt;'Fixtures by Matchday'!J3,3,IF('Fixtures by Matchday'!L3='Fixtures by Matchday'!J3,1,0)),0),IF(AND('Fixtures by Matchday'!Q4&lt;&gt;"",'Fixtures by Matchday'!S4&lt;&gt;""),IF('Fixtures by Matchday'!Q4&gt;'Fixtures by Matchday'!S4,3,IF('Fixtures by Matchday'!Q4='Fixtures by Matchday'!S4,1,0)),0))</f>
        <v>0</v>
      </c>
      <c r="D3" s="54">
        <f>SUM(IF(AND('Fixtures by Matchday'!C3&lt;&gt;"",'Fixtures by Matchday'!E3&lt;&gt;""),'Fixtures by Matchday'!E3-'Fixtures by Matchday'!C3,0),IF(AND('Fixtures by Matchday'!J3&lt;&gt;"",'Fixtures by Matchday'!L3&lt;&gt;""),'Fixtures by Matchday'!L3-'Fixtures by Matchday'!J3,0),IF(AND('Fixtures by Matchday'!Q4&lt;&gt;"",'Fixtures by Matchday'!S4&lt;&gt;""),'Fixtures by Matchday'!Q4-'Fixtures by Matchday'!S4,0))</f>
        <v>-3</v>
      </c>
      <c r="E3" s="54">
        <f>SUM(IF('Fixtures by Matchday'!E3&lt;&gt;"",'Fixtures by Matchday'!E3,0),IF('Fixtures by Matchday'!L3&lt;&gt;"",'Fixtures by Matchday'!L3,0),IF('Fixtures by Matchday'!Q4&lt;&gt;"",'Fixtures by Matchday'!Q4,0))</f>
        <v>3</v>
      </c>
      <c r="F3" s="54">
        <f>C3*1000000+(D3+100)*1000+E3*10+(4-1)</f>
        <v>97033</v>
      </c>
    </row>
    <row r="4" ht="15.0" customHeight="1">
      <c r="A4" s="54" t="s">
        <v>11</v>
      </c>
      <c r="B4" s="54" t="s">
        <v>165</v>
      </c>
      <c r="C4" s="54">
        <f>SUM(IF(AND('Fixtures by Matchday'!C4&lt;&gt;"",'Fixtures by Matchday'!E4&lt;&gt;""),IF('Fixtures by Matchday'!C4&gt;'Fixtures by Matchday'!E4,3,IF('Fixtures by Matchday'!C4='Fixtures by Matchday'!E4,1,0)),0),IF(AND('Fixtures by Matchday'!J4&lt;&gt;"",'Fixtures by Matchday'!L4&lt;&gt;""),IF('Fixtures by Matchday'!L4&gt;'Fixtures by Matchday'!J4,3,IF('Fixtures by Matchday'!L4='Fixtures by Matchday'!J4,1,0)),0),IF(AND('Fixtures by Matchday'!Q4&lt;&gt;"",'Fixtures by Matchday'!S4&lt;&gt;""),IF('Fixtures by Matchday'!S4&gt;'Fixtures by Matchday'!Q4,3,IF('Fixtures by Matchday'!S4='Fixtures by Matchday'!Q4,1,0)),0))</f>
        <v>3</v>
      </c>
      <c r="D4" s="54">
        <f>SUM(IF(AND('Fixtures by Matchday'!C4&lt;&gt;"",'Fixtures by Matchday'!E4&lt;&gt;""),'Fixtures by Matchday'!C4-'Fixtures by Matchday'!E4,0),IF(AND('Fixtures by Matchday'!J4&lt;&gt;"",'Fixtures by Matchday'!L4&lt;&gt;""),'Fixtures by Matchday'!L4-'Fixtures by Matchday'!J4,0),IF(AND('Fixtures by Matchday'!Q4&lt;&gt;"",'Fixtures by Matchday'!S4&lt;&gt;""),'Fixtures by Matchday'!S4-'Fixtures by Matchday'!Q4,0))</f>
        <v>-2</v>
      </c>
      <c r="E4" s="54">
        <f>SUM(IF('Fixtures by Matchday'!C4&lt;&gt;"",'Fixtures by Matchday'!C4,0),IF('Fixtures by Matchday'!L4&lt;&gt;"",'Fixtures by Matchday'!L4,0),IF('Fixtures by Matchday'!S4&lt;&gt;"",'Fixtures by Matchday'!S4,0))</f>
        <v>4</v>
      </c>
      <c r="F4" s="54">
        <f>C4*1000000+(D4+100)*1000+E4*10+(4-2)</f>
        <v>3098042</v>
      </c>
    </row>
    <row r="5" ht="15.0" customHeight="1">
      <c r="A5" s="54" t="s">
        <v>11</v>
      </c>
      <c r="B5" s="54" t="s">
        <v>166</v>
      </c>
      <c r="C5" s="54">
        <f>SUM(IF(AND('Fixtures by Matchday'!J3&lt;&gt;"",'Fixtures by Matchday'!L3&lt;&gt;""),IF('Fixtures by Matchday'!J3&gt;'Fixtures by Matchday'!L3,3,IF('Fixtures by Matchday'!J3='Fixtures by Matchday'!L3,1,0)),0),IF(AND('Fixtures by Matchday'!Q3&lt;&gt;"",'Fixtures by Matchday'!S3&lt;&gt;""),IF('Fixtures by Matchday'!Q3&gt;'Fixtures by Matchday'!S3,3,IF('Fixtures by Matchday'!Q3='Fixtures by Matchday'!S3,1,0)),0),IF(AND('Fixtures by Matchday'!C4&lt;&gt;"",'Fixtures by Matchday'!E4&lt;&gt;""),IF('Fixtures by Matchday'!E4&gt;'Fixtures by Matchday'!C4,3,IF('Fixtures by Matchday'!E4='Fixtures by Matchday'!C4,1,0)),0))</f>
        <v>7</v>
      </c>
      <c r="D5" s="54">
        <f>SUM(IF(AND('Fixtures by Matchday'!J3&lt;&gt;"",'Fixtures by Matchday'!L3&lt;&gt;""),'Fixtures by Matchday'!J3-'Fixtures by Matchday'!L3,0),IF(AND('Fixtures by Matchday'!Q3&lt;&gt;"",'Fixtures by Matchday'!S3&lt;&gt;""),'Fixtures by Matchday'!Q3-'Fixtures by Matchday'!S3,0),IF(AND('Fixtures by Matchday'!C4&lt;&gt;"",'Fixtures by Matchday'!E4&lt;&gt;""),'Fixtures by Matchday'!E4-'Fixtures by Matchday'!C4,0))</f>
        <v>2</v>
      </c>
      <c r="E5" s="54">
        <f>SUM(IF('Fixtures by Matchday'!J3&lt;&gt;"",'Fixtures by Matchday'!J3,0),IF('Fixtures by Matchday'!Q3&lt;&gt;"",'Fixtures by Matchday'!Q3,0),IF('Fixtures by Matchday'!E4&lt;&gt;"",'Fixtures by Matchday'!E4,0))</f>
        <v>6</v>
      </c>
      <c r="F5" s="54">
        <f>C5*1000000+(D5+100)*1000+E5*10+(4-3)</f>
        <v>7102061</v>
      </c>
    </row>
    <row r="6" ht="15.0" customHeight="1">
      <c r="A6" s="54" t="s">
        <v>22</v>
      </c>
      <c r="B6" s="54" t="s">
        <v>114</v>
      </c>
      <c r="C6" s="54">
        <f>SUM(IF(AND('Fixtures by Matchday'!C5&lt;&gt;"",'Fixtures by Matchday'!E5&lt;&gt;""),IF('Fixtures by Matchday'!C5&gt;'Fixtures by Matchday'!E5,3,IF('Fixtures by Matchday'!C5='Fixtures by Matchday'!E5,1,0)),0),IF(AND('Fixtures by Matchday'!Q5&lt;&gt;"",'Fixtures by Matchday'!S5&lt;&gt;""),IF('Fixtures by Matchday'!S5&gt;'Fixtures by Matchday'!Q5,3,IF('Fixtures by Matchday'!S5='Fixtures by Matchday'!Q5,1,0)),0),IF(AND('Fixtures by Matchday'!J6&lt;&gt;"",'Fixtures by Matchday'!L6&lt;&gt;""),IF('Fixtures by Matchday'!J6&gt;'Fixtures by Matchday'!L6,3,IF('Fixtures by Matchday'!J6='Fixtures by Matchday'!L6,1,0)),0))</f>
        <v>6</v>
      </c>
      <c r="D6" s="54">
        <f>SUM(IF(AND('Fixtures by Matchday'!C5&lt;&gt;"",'Fixtures by Matchday'!E5&lt;&gt;""),'Fixtures by Matchday'!C5-'Fixtures by Matchday'!E5,0),IF(AND('Fixtures by Matchday'!Q5&lt;&gt;"",'Fixtures by Matchday'!S5&lt;&gt;""),'Fixtures by Matchday'!S5-'Fixtures by Matchday'!Q5,0),IF(AND('Fixtures by Matchday'!J6&lt;&gt;"",'Fixtures by Matchday'!L6&lt;&gt;""),'Fixtures by Matchday'!J6-'Fixtures by Matchday'!L6,0))</f>
        <v>3</v>
      </c>
      <c r="E6" s="54">
        <f>SUM(IF('Fixtures by Matchday'!C5&lt;&gt;"",'Fixtures by Matchday'!C5,0),IF('Fixtures by Matchday'!S5&lt;&gt;"",'Fixtures by Matchday'!S5,0),IF('Fixtures by Matchday'!J6&lt;&gt;"",'Fixtures by Matchday'!J6,0))</f>
        <v>6</v>
      </c>
      <c r="F6" s="54">
        <f>C6*1000000+(D6+100)*1000+E6*10+(4-0)</f>
        <v>6103064</v>
      </c>
    </row>
    <row r="7" ht="15.0" customHeight="1">
      <c r="A7" s="54" t="s">
        <v>22</v>
      </c>
      <c r="B7" s="54" t="s">
        <v>134</v>
      </c>
      <c r="C7" s="54">
        <f>SUM(IF(AND('Fixtures by Matchday'!J5&lt;&gt;"",'Fixtures by Matchday'!L5&lt;&gt;""),IF('Fixtures by Matchday'!J5&gt;'Fixtures by Matchday'!L5,3,IF('Fixtures by Matchday'!J5='Fixtures by Matchday'!L5,1,0)),0),IF(AND('Fixtures by Matchday'!Q5&lt;&gt;"",'Fixtures by Matchday'!S5&lt;&gt;""),IF('Fixtures by Matchday'!Q5&gt;'Fixtures by Matchday'!S5,3,IF('Fixtures by Matchday'!Q5='Fixtures by Matchday'!S5,1,0)),0),IF(AND('Fixtures by Matchday'!C6&lt;&gt;"",'Fixtures by Matchday'!E6&lt;&gt;""),IF('Fixtures by Matchday'!E6&gt;'Fixtures by Matchday'!C6,3,IF('Fixtures by Matchday'!E6='Fixtures by Matchday'!C6,1,0)),0))</f>
        <v>9</v>
      </c>
      <c r="D7" s="54">
        <f>SUM(IF(AND('Fixtures by Matchday'!J5&lt;&gt;"",'Fixtures by Matchday'!L5&lt;&gt;""),'Fixtures by Matchday'!J5-'Fixtures by Matchday'!L5,0),IF(AND('Fixtures by Matchday'!Q5&lt;&gt;"",'Fixtures by Matchday'!S5&lt;&gt;""),'Fixtures by Matchday'!Q5-'Fixtures by Matchday'!S5,0),IF(AND('Fixtures by Matchday'!C6&lt;&gt;"",'Fixtures by Matchday'!E6&lt;&gt;""),'Fixtures by Matchday'!E6-'Fixtures by Matchday'!C6,0))</f>
        <v>6</v>
      </c>
      <c r="E7" s="54">
        <f>SUM(IF('Fixtures by Matchday'!J5&lt;&gt;"",'Fixtures by Matchday'!J5,0),IF('Fixtures by Matchday'!Q5&lt;&gt;"",'Fixtures by Matchday'!Q5,0),IF('Fixtures by Matchday'!E6&lt;&gt;"",'Fixtures by Matchday'!E6,0))</f>
        <v>7</v>
      </c>
      <c r="F7" s="54">
        <f>C7*1000000+(D7+100)*1000+E7*10+(4-1)</f>
        <v>9106073</v>
      </c>
    </row>
    <row r="8" ht="15.0" customHeight="1">
      <c r="A8" s="54" t="s">
        <v>22</v>
      </c>
      <c r="B8" s="54" t="s">
        <v>176</v>
      </c>
      <c r="C8" s="54">
        <f>SUM(IF(AND('Fixtures by Matchday'!C6&lt;&gt;"",'Fixtures by Matchday'!E6&lt;&gt;""),IF('Fixtures by Matchday'!C6&gt;'Fixtures by Matchday'!E6,3,IF('Fixtures by Matchday'!C6='Fixtures by Matchday'!E6,1,0)),0),IF(AND('Fixtures by Matchday'!J6&lt;&gt;"",'Fixtures by Matchday'!L6&lt;&gt;""),IF('Fixtures by Matchday'!L6&gt;'Fixtures by Matchday'!J6,3,IF('Fixtures by Matchday'!L6='Fixtures by Matchday'!J6,1,0)),0),IF(AND('Fixtures by Matchday'!Q6&lt;&gt;"",'Fixtures by Matchday'!S6&lt;&gt;""),IF('Fixtures by Matchday'!S6&gt;'Fixtures by Matchday'!Q6,3,IF('Fixtures by Matchday'!S6='Fixtures by Matchday'!Q6,1,0)),0))</f>
        <v>0</v>
      </c>
      <c r="D8" s="54">
        <f>SUM(IF(AND('Fixtures by Matchday'!C6&lt;&gt;"",'Fixtures by Matchday'!E6&lt;&gt;""),'Fixtures by Matchday'!C6-'Fixtures by Matchday'!E6,0),IF(AND('Fixtures by Matchday'!J6&lt;&gt;"",'Fixtures by Matchday'!L6&lt;&gt;""),'Fixtures by Matchday'!L6-'Fixtures by Matchday'!J6,0),IF(AND('Fixtures by Matchday'!Q6&lt;&gt;"",'Fixtures by Matchday'!S6&lt;&gt;""),'Fixtures by Matchday'!S6-'Fixtures by Matchday'!Q6,0))</f>
        <v>-5</v>
      </c>
      <c r="E8" s="54">
        <f>SUM(IF('Fixtures by Matchday'!C6&lt;&gt;"",'Fixtures by Matchday'!C6,0),IF('Fixtures by Matchday'!L6&lt;&gt;"",'Fixtures by Matchday'!L6,0),IF('Fixtures by Matchday'!S6&lt;&gt;"",'Fixtures by Matchday'!S6,0))</f>
        <v>0</v>
      </c>
      <c r="F8" s="54">
        <f>C8*1000000+(D8+100)*1000+E8*10+(4-2)</f>
        <v>95002</v>
      </c>
    </row>
    <row r="9" ht="15.0" customHeight="1">
      <c r="A9" s="54" t="s">
        <v>22</v>
      </c>
      <c r="B9" s="54" t="s">
        <v>173</v>
      </c>
      <c r="C9" s="54">
        <f>SUM(IF(AND('Fixtures by Matchday'!C5&lt;&gt;"",'Fixtures by Matchday'!E5&lt;&gt;""),IF('Fixtures by Matchday'!E5&gt;'Fixtures by Matchday'!C5,3,IF('Fixtures by Matchday'!E5='Fixtures by Matchday'!C5,1,0)),0),IF(AND('Fixtures by Matchday'!J5&lt;&gt;"",'Fixtures by Matchday'!L5&lt;&gt;""),IF('Fixtures by Matchday'!L5&gt;'Fixtures by Matchday'!J5,3,IF('Fixtures by Matchday'!L5='Fixtures by Matchday'!J5,1,0)),0),IF(AND('Fixtures by Matchday'!Q6&lt;&gt;"",'Fixtures by Matchday'!S6&lt;&gt;""),IF('Fixtures by Matchday'!Q6&gt;'Fixtures by Matchday'!S6,3,IF('Fixtures by Matchday'!Q6='Fixtures by Matchday'!S6,1,0)),0))</f>
        <v>3</v>
      </c>
      <c r="D9" s="54">
        <f>SUM(IF(AND('Fixtures by Matchday'!C5&lt;&gt;"",'Fixtures by Matchday'!E5&lt;&gt;""),'Fixtures by Matchday'!E5-'Fixtures by Matchday'!C5,0),IF(AND('Fixtures by Matchday'!J5&lt;&gt;"",'Fixtures by Matchday'!L5&lt;&gt;""),'Fixtures by Matchday'!L5-'Fixtures by Matchday'!J5,0),IF(AND('Fixtures by Matchday'!Q6&lt;&gt;"",'Fixtures by Matchday'!S6&lt;&gt;""),'Fixtures by Matchday'!Q6-'Fixtures by Matchday'!S6,0))</f>
        <v>-4</v>
      </c>
      <c r="E9" s="54">
        <f>SUM(IF('Fixtures by Matchday'!E5&lt;&gt;"",'Fixtures by Matchday'!E5,0),IF('Fixtures by Matchday'!L5&lt;&gt;"",'Fixtures by Matchday'!L5,0),IF('Fixtures by Matchday'!Q6&lt;&gt;"",'Fixtures by Matchday'!Q6,0))</f>
        <v>2</v>
      </c>
      <c r="F9" s="54">
        <f>C9*1000000+(D9+100)*1000+E9*10+(4-3)</f>
        <v>3096021</v>
      </c>
    </row>
    <row r="10" ht="15.0" customHeight="1">
      <c r="A10" s="54" t="s">
        <v>29</v>
      </c>
      <c r="B10" s="54" t="s">
        <v>117</v>
      </c>
      <c r="C10" s="54">
        <f>SUM(IF(AND('Fixtures by Matchday'!C7&lt;&gt;"",'Fixtures by Matchday'!E7&lt;&gt;""),IF('Fixtures by Matchday'!C7&gt;'Fixtures by Matchday'!E7,3,IF('Fixtures by Matchday'!C7='Fixtures by Matchday'!E7,1,0)),0),IF(AND('Fixtures by Matchday'!Q7&lt;&gt;"",'Fixtures by Matchday'!S7&lt;&gt;""),IF('Fixtures by Matchday'!S7&gt;'Fixtures by Matchday'!Q7,3,IF('Fixtures by Matchday'!S7='Fixtures by Matchday'!Q7,1,0)),0),IF(AND('Fixtures by Matchday'!J8&lt;&gt;"",'Fixtures by Matchday'!L8&lt;&gt;""),IF('Fixtures by Matchday'!J8&gt;'Fixtures by Matchday'!L8,3,IF('Fixtures by Matchday'!J8='Fixtures by Matchday'!L8,1,0)),0))</f>
        <v>9</v>
      </c>
      <c r="D10" s="54">
        <f>SUM(IF(AND('Fixtures by Matchday'!C7&lt;&gt;"",'Fixtures by Matchday'!E7&lt;&gt;""),'Fixtures by Matchday'!C7-'Fixtures by Matchday'!E7,0),IF(AND('Fixtures by Matchday'!Q7&lt;&gt;"",'Fixtures by Matchday'!S7&lt;&gt;""),'Fixtures by Matchday'!S7-'Fixtures by Matchday'!Q7,0),IF(AND('Fixtures by Matchday'!J8&lt;&gt;"",'Fixtures by Matchday'!L8&lt;&gt;""),'Fixtures by Matchday'!J8-'Fixtures by Matchday'!L8,0))</f>
        <v>7</v>
      </c>
      <c r="E10" s="54">
        <f>SUM(IF('Fixtures by Matchday'!C7&lt;&gt;"",'Fixtures by Matchday'!C7,0),IF('Fixtures by Matchday'!S7&lt;&gt;"",'Fixtures by Matchday'!S7,0),IF('Fixtures by Matchday'!J8&lt;&gt;"",'Fixtures by Matchday'!J8,0))</f>
        <v>9</v>
      </c>
      <c r="F10" s="54">
        <f>C10*1000000+(D10+100)*1000+E10*10+(4-0)</f>
        <v>9107094</v>
      </c>
    </row>
    <row r="11" ht="15.0" customHeight="1">
      <c r="A11" s="54" t="s">
        <v>29</v>
      </c>
      <c r="B11" s="54" t="s">
        <v>185</v>
      </c>
      <c r="C11" s="54">
        <f>SUM(IF(AND('Fixtures by Matchday'!C7&lt;&gt;"",'Fixtures by Matchday'!E7&lt;&gt;""),IF('Fixtures by Matchday'!E7&gt;'Fixtures by Matchday'!C7,3,IF('Fixtures by Matchday'!E7='Fixtures by Matchday'!C7,1,0)),0),IF(AND('Fixtures by Matchday'!J7&lt;&gt;"",'Fixtures by Matchday'!L7&lt;&gt;""),IF('Fixtures by Matchday'!L7&gt;'Fixtures by Matchday'!J7,3,IF('Fixtures by Matchday'!L7='Fixtures by Matchday'!J7,1,0)),0),IF(AND('Fixtures by Matchday'!Q8&lt;&gt;"",'Fixtures by Matchday'!S8&lt;&gt;""),IF('Fixtures by Matchday'!Q8&gt;'Fixtures by Matchday'!S8,3,IF('Fixtures by Matchday'!Q8='Fixtures by Matchday'!S8,1,0)),0))</f>
        <v>6</v>
      </c>
      <c r="D11" s="54">
        <f>SUM(IF(AND('Fixtures by Matchday'!C7&lt;&gt;"",'Fixtures by Matchday'!E7&lt;&gt;""),'Fixtures by Matchday'!E7-'Fixtures by Matchday'!C7,0),IF(AND('Fixtures by Matchday'!J7&lt;&gt;"",'Fixtures by Matchday'!L7&lt;&gt;""),'Fixtures by Matchday'!L7-'Fixtures by Matchday'!J7,0),IF(AND('Fixtures by Matchday'!Q8&lt;&gt;"",'Fixtures by Matchday'!S8&lt;&gt;""),'Fixtures by Matchday'!Q8-'Fixtures by Matchday'!S8,0))</f>
        <v>4</v>
      </c>
      <c r="E11" s="54">
        <f>SUM(IF('Fixtures by Matchday'!E7&lt;&gt;"",'Fixtures by Matchday'!E7,0),IF('Fixtures by Matchday'!L7&lt;&gt;"",'Fixtures by Matchday'!L7,0),IF('Fixtures by Matchday'!Q8&lt;&gt;"",'Fixtures by Matchday'!Q8,0))</f>
        <v>7</v>
      </c>
      <c r="F11" s="54">
        <f>C11*1000000+(D11+100)*1000+E11*10+(4-1)</f>
        <v>6104073</v>
      </c>
    </row>
    <row r="12" ht="15.0" customHeight="1">
      <c r="A12" s="54" t="s">
        <v>29</v>
      </c>
      <c r="B12" s="54" t="s">
        <v>188</v>
      </c>
      <c r="C12" s="54">
        <f>SUM(IF(AND('Fixtures by Matchday'!C8&lt;&gt;"",'Fixtures by Matchday'!E8&lt;&gt;""),IF('Fixtures by Matchday'!C8&gt;'Fixtures by Matchday'!E8,3,IF('Fixtures by Matchday'!C8='Fixtures by Matchday'!E8,1,0)),0),IF(AND('Fixtures by Matchday'!J8&lt;&gt;"",'Fixtures by Matchday'!L8&lt;&gt;""),IF('Fixtures by Matchday'!L8&gt;'Fixtures by Matchday'!J8,3,IF('Fixtures by Matchday'!L8='Fixtures by Matchday'!J8,1,0)),0),IF(AND('Fixtures by Matchday'!Q8&lt;&gt;"",'Fixtures by Matchday'!S8&lt;&gt;""),IF('Fixtures by Matchday'!S8&gt;'Fixtures by Matchday'!Q8,3,IF('Fixtures by Matchday'!S8='Fixtures by Matchday'!Q8,1,0)),0))</f>
        <v>0</v>
      </c>
      <c r="D12" s="54">
        <f>SUM(IF(AND('Fixtures by Matchday'!C8&lt;&gt;"",'Fixtures by Matchday'!E8&lt;&gt;""),'Fixtures by Matchday'!C8-'Fixtures by Matchday'!E8,0),IF(AND('Fixtures by Matchday'!J8&lt;&gt;"",'Fixtures by Matchday'!L8&lt;&gt;""),'Fixtures by Matchday'!L8-'Fixtures by Matchday'!J8,0),IF(AND('Fixtures by Matchday'!Q8&lt;&gt;"",'Fixtures by Matchday'!S8&lt;&gt;""),'Fixtures by Matchday'!S8-'Fixtures by Matchday'!Q8,0))</f>
        <v>-9</v>
      </c>
      <c r="E12" s="54">
        <f>SUM(IF('Fixtures by Matchday'!C8&lt;&gt;"",'Fixtures by Matchday'!C8,0),IF('Fixtures by Matchday'!L8&lt;&gt;"",'Fixtures by Matchday'!L8,0),IF('Fixtures by Matchday'!S8&lt;&gt;"",'Fixtures by Matchday'!S8,0))</f>
        <v>0</v>
      </c>
      <c r="F12" s="54">
        <f>C12*1000000+(D12+100)*1000+E12*10+(4-2)</f>
        <v>91002</v>
      </c>
    </row>
    <row r="13" ht="15.0" customHeight="1">
      <c r="A13" s="54" t="s">
        <v>29</v>
      </c>
      <c r="B13" s="54" t="s">
        <v>189</v>
      </c>
      <c r="C13" s="54">
        <f>SUM(IF(AND('Fixtures by Matchday'!J7&lt;&gt;"",'Fixtures by Matchday'!L7&lt;&gt;""),IF('Fixtures by Matchday'!J7&gt;'Fixtures by Matchday'!L7,3,IF('Fixtures by Matchday'!J7='Fixtures by Matchday'!L7,1,0)),0),IF(AND('Fixtures by Matchday'!Q7&lt;&gt;"",'Fixtures by Matchday'!S7&lt;&gt;""),IF('Fixtures by Matchday'!Q7&gt;'Fixtures by Matchday'!S7,3,IF('Fixtures by Matchday'!Q7='Fixtures by Matchday'!S7,1,0)),0),IF(AND('Fixtures by Matchday'!C8&lt;&gt;"",'Fixtures by Matchday'!E8&lt;&gt;""),IF('Fixtures by Matchday'!E8&gt;'Fixtures by Matchday'!C8,3,IF('Fixtures by Matchday'!E8='Fixtures by Matchday'!C8,1,0)),0))</f>
        <v>3</v>
      </c>
      <c r="D13" s="54">
        <f>SUM(IF(AND('Fixtures by Matchday'!J7&lt;&gt;"",'Fixtures by Matchday'!L7&lt;&gt;""),'Fixtures by Matchday'!J7-'Fixtures by Matchday'!L7,0),IF(AND('Fixtures by Matchday'!Q7&lt;&gt;"",'Fixtures by Matchday'!S7&lt;&gt;""),'Fixtures by Matchday'!Q7-'Fixtures by Matchday'!S7,0),IF(AND('Fixtures by Matchday'!C8&lt;&gt;"",'Fixtures by Matchday'!E8&lt;&gt;""),'Fixtures by Matchday'!E8-'Fixtures by Matchday'!C8,0))</f>
        <v>-2</v>
      </c>
      <c r="E13" s="54">
        <f>SUM(IF('Fixtures by Matchday'!J7&lt;&gt;"",'Fixtures by Matchday'!J7,0),IF('Fixtures by Matchday'!Q7&lt;&gt;"",'Fixtures by Matchday'!Q7,0),IF('Fixtures by Matchday'!E8&lt;&gt;"",'Fixtures by Matchday'!E8,0))</f>
        <v>4</v>
      </c>
      <c r="F13" s="54">
        <f>C13*1000000+(D13+100)*1000+E13*10+(4-3)</f>
        <v>3098041</v>
      </c>
    </row>
    <row r="14" ht="15.0" customHeight="1">
      <c r="A14" s="54" t="s">
        <v>36</v>
      </c>
      <c r="B14" s="54" t="s">
        <v>137</v>
      </c>
      <c r="C14" s="54">
        <f>SUM(IF(AND('Fixtures by Matchday'!C9&lt;&gt;"",'Fixtures by Matchday'!E9&lt;&gt;""),IF('Fixtures by Matchday'!C9&gt;'Fixtures by Matchday'!E9,3,IF('Fixtures by Matchday'!C9='Fixtures by Matchday'!E9,1,0)),0),IF(AND('Fixtures by Matchday'!Q9&lt;&gt;"",'Fixtures by Matchday'!S9&lt;&gt;""),IF('Fixtures by Matchday'!S9&gt;'Fixtures by Matchday'!Q9,3,IF('Fixtures by Matchday'!S9='Fixtures by Matchday'!Q9,1,0)),0),IF(AND('Fixtures by Matchday'!J10&lt;&gt;"",'Fixtures by Matchday'!L10&lt;&gt;""),IF('Fixtures by Matchday'!J10&gt;'Fixtures by Matchday'!L10,3,IF('Fixtures by Matchday'!J10='Fixtures by Matchday'!L10,1,0)),0))</f>
        <v>4</v>
      </c>
      <c r="D14" s="54">
        <f>SUM(IF(AND('Fixtures by Matchday'!C9&lt;&gt;"",'Fixtures by Matchday'!E9&lt;&gt;""),'Fixtures by Matchday'!C9-'Fixtures by Matchday'!E9,0),IF(AND('Fixtures by Matchday'!Q9&lt;&gt;"",'Fixtures by Matchday'!S9&lt;&gt;""),'Fixtures by Matchday'!S9-'Fixtures by Matchday'!Q9,0),IF(AND('Fixtures by Matchday'!J10&lt;&gt;"",'Fixtures by Matchday'!L10&lt;&gt;""),'Fixtures by Matchday'!J10-'Fixtures by Matchday'!L10,0))</f>
        <v>0</v>
      </c>
      <c r="E14" s="54">
        <f>SUM(IF('Fixtures by Matchday'!C9&lt;&gt;"",'Fixtures by Matchday'!C9,0),IF('Fixtures by Matchday'!S9&lt;&gt;"",'Fixtures by Matchday'!S9,0),IF('Fixtures by Matchday'!J10&lt;&gt;"",'Fixtures by Matchday'!J10,0))</f>
        <v>2</v>
      </c>
      <c r="F14" s="54">
        <f>C14*1000000+(D14+100)*1000+E14*10+(4-0)</f>
        <v>4100024</v>
      </c>
    </row>
    <row r="15" ht="15.0" customHeight="1">
      <c r="A15" s="54" t="s">
        <v>36</v>
      </c>
      <c r="B15" s="54" t="s">
        <v>196</v>
      </c>
      <c r="C15" s="54">
        <f>SUM(IF(AND('Fixtures by Matchday'!C9&lt;&gt;"",'Fixtures by Matchday'!E9&lt;&gt;""),IF('Fixtures by Matchday'!E9&gt;'Fixtures by Matchday'!C9,3,IF('Fixtures by Matchday'!E9='Fixtures by Matchday'!C9,1,0)),0),IF(AND('Fixtures by Matchday'!J9&lt;&gt;"",'Fixtures by Matchday'!L9&lt;&gt;""),IF('Fixtures by Matchday'!L9&gt;'Fixtures by Matchday'!J9,3,IF('Fixtures by Matchday'!L9='Fixtures by Matchday'!J9,1,0)),0),IF(AND('Fixtures by Matchday'!Q10&lt;&gt;"",'Fixtures by Matchday'!S10&lt;&gt;""),IF('Fixtures by Matchday'!Q10&gt;'Fixtures by Matchday'!S10,3,IF('Fixtures by Matchday'!Q10='Fixtures by Matchday'!S10,1,0)),0))</f>
        <v>3</v>
      </c>
      <c r="D15" s="54">
        <f>SUM(IF(AND('Fixtures by Matchday'!C9&lt;&gt;"",'Fixtures by Matchday'!E9&lt;&gt;""),'Fixtures by Matchday'!E9-'Fixtures by Matchday'!C9,0),IF(AND('Fixtures by Matchday'!J9&lt;&gt;"",'Fixtures by Matchday'!L9&lt;&gt;""),'Fixtures by Matchday'!L9-'Fixtures by Matchday'!J9,0),IF(AND('Fixtures by Matchday'!Q10&lt;&gt;"",'Fixtures by Matchday'!S10&lt;&gt;""),'Fixtures by Matchday'!Q10-'Fixtures by Matchday'!S10,0))</f>
        <v>-2</v>
      </c>
      <c r="E15" s="54">
        <f>SUM(IF('Fixtures by Matchday'!E9&lt;&gt;"",'Fixtures by Matchday'!E9,0),IF('Fixtures by Matchday'!L9&lt;&gt;"",'Fixtures by Matchday'!L9,0),IF('Fixtures by Matchday'!Q10&lt;&gt;"",'Fixtures by Matchday'!Q10,0))</f>
        <v>3</v>
      </c>
      <c r="F15" s="54">
        <f>C15*1000000+(D15+100)*1000+E15*10+(4-1)</f>
        <v>3098033</v>
      </c>
    </row>
    <row r="16" ht="15.0" customHeight="1">
      <c r="A16" s="54" t="s">
        <v>36</v>
      </c>
      <c r="B16" s="54" t="s">
        <v>129</v>
      </c>
      <c r="C16" s="54">
        <f>SUM(IF(AND('Fixtures by Matchday'!C10&lt;&gt;"",'Fixtures by Matchday'!E10&lt;&gt;""),IF('Fixtures by Matchday'!C10&gt;'Fixtures by Matchday'!E10,3,IF('Fixtures by Matchday'!C10='Fixtures by Matchday'!E10,1,0)),0),IF(AND('Fixtures by Matchday'!J10&lt;&gt;"",'Fixtures by Matchday'!L10&lt;&gt;""),IF('Fixtures by Matchday'!L10&gt;'Fixtures by Matchday'!J10,3,IF('Fixtures by Matchday'!L10='Fixtures by Matchday'!J10,1,0)),0),IF(AND('Fixtures by Matchday'!Q10&lt;&gt;"",'Fixtures by Matchday'!S10&lt;&gt;""),IF('Fixtures by Matchday'!S10&gt;'Fixtures by Matchday'!Q10,3,IF('Fixtures by Matchday'!S10='Fixtures by Matchday'!Q10,1,0)),0))</f>
        <v>7</v>
      </c>
      <c r="D16" s="54">
        <f>SUM(IF(AND('Fixtures by Matchday'!C10&lt;&gt;"",'Fixtures by Matchday'!E10&lt;&gt;""),'Fixtures by Matchday'!C10-'Fixtures by Matchday'!E10,0),IF(AND('Fixtures by Matchday'!J10&lt;&gt;"",'Fixtures by Matchday'!L10&lt;&gt;""),'Fixtures by Matchday'!L10-'Fixtures by Matchday'!J10,0),IF(AND('Fixtures by Matchday'!Q10&lt;&gt;"",'Fixtures by Matchday'!S10&lt;&gt;""),'Fixtures by Matchday'!S10-'Fixtures by Matchday'!Q10,0))</f>
        <v>4</v>
      </c>
      <c r="E16" s="54">
        <f>SUM(IF('Fixtures by Matchday'!C10&lt;&gt;"",'Fixtures by Matchday'!C10,0),IF('Fixtures by Matchday'!L10&lt;&gt;"",'Fixtures by Matchday'!L10,0),IF('Fixtures by Matchday'!S10&lt;&gt;"",'Fixtures by Matchday'!S10,0))</f>
        <v>4</v>
      </c>
      <c r="F16" s="54">
        <f>C16*1000000+(D16+100)*1000+E16*10+(4-2)</f>
        <v>7104042</v>
      </c>
    </row>
    <row r="17" ht="15.0" customHeight="1">
      <c r="A17" s="54" t="s">
        <v>36</v>
      </c>
      <c r="B17" s="54" t="s">
        <v>197</v>
      </c>
      <c r="C17" s="54">
        <f>SUM(IF(AND('Fixtures by Matchday'!J9&lt;&gt;"",'Fixtures by Matchday'!L9&lt;&gt;""),IF('Fixtures by Matchday'!J9&gt;'Fixtures by Matchday'!L9,3,IF('Fixtures by Matchday'!J9='Fixtures by Matchday'!L9,1,0)),0),IF(AND('Fixtures by Matchday'!Q9&lt;&gt;"",'Fixtures by Matchday'!S9&lt;&gt;""),IF('Fixtures by Matchday'!Q9&gt;'Fixtures by Matchday'!S9,3,IF('Fixtures by Matchday'!Q9='Fixtures by Matchday'!S9,1,0)),0),IF(AND('Fixtures by Matchday'!C10&lt;&gt;"",'Fixtures by Matchday'!E10&lt;&gt;""),IF('Fixtures by Matchday'!E10&gt;'Fixtures by Matchday'!C10,3,IF('Fixtures by Matchday'!E10='Fixtures by Matchday'!C10,1,0)),0))</f>
        <v>3</v>
      </c>
      <c r="D17" s="54">
        <f>SUM(IF(AND('Fixtures by Matchday'!J9&lt;&gt;"",'Fixtures by Matchday'!L9&lt;&gt;""),'Fixtures by Matchday'!J9-'Fixtures by Matchday'!L9,0),IF(AND('Fixtures by Matchday'!Q9&lt;&gt;"",'Fixtures by Matchday'!S9&lt;&gt;""),'Fixtures by Matchday'!Q9-'Fixtures by Matchday'!S9,0),IF(AND('Fixtures by Matchday'!C10&lt;&gt;"",'Fixtures by Matchday'!E10&lt;&gt;""),'Fixtures by Matchday'!E10-'Fixtures by Matchday'!C10,0))</f>
        <v>-2</v>
      </c>
      <c r="E17" s="54">
        <f>SUM(IF('Fixtures by Matchday'!J9&lt;&gt;"",'Fixtures by Matchday'!J9,0),IF('Fixtures by Matchday'!Q9&lt;&gt;"",'Fixtures by Matchday'!Q9,0),IF('Fixtures by Matchday'!E10&lt;&gt;"",'Fixtures by Matchday'!E10,0))</f>
        <v>2</v>
      </c>
      <c r="F17" s="54">
        <f>C17*1000000+(D17+100)*1000+E17*10+(4-3)</f>
        <v>3098021</v>
      </c>
    </row>
    <row r="18" ht="15.0" customHeight="1">
      <c r="A18" s="54" t="s">
        <v>47</v>
      </c>
      <c r="B18" s="54" t="s">
        <v>115</v>
      </c>
      <c r="C18" s="54">
        <f>SUM(IF(AND('Fixtures by Matchday'!C11&lt;&gt;"",'Fixtures by Matchday'!E11&lt;&gt;""),IF('Fixtures by Matchday'!C11&gt;'Fixtures by Matchday'!E11,3,IF('Fixtures by Matchday'!C11='Fixtures by Matchday'!E11,1,0)),0),IF(AND('Fixtures by Matchday'!J11&lt;&gt;"",'Fixtures by Matchday'!L11&lt;&gt;""),IF('Fixtures by Matchday'!J11&gt;'Fixtures by Matchday'!L11,3,IF('Fixtures by Matchday'!J11='Fixtures by Matchday'!L11,1,0)),0),IF(AND('Fixtures by Matchday'!Q11&lt;&gt;"",'Fixtures by Matchday'!S11&lt;&gt;""),IF('Fixtures by Matchday'!S11&gt;'Fixtures by Matchday'!Q11,3,IF('Fixtures by Matchday'!S11='Fixtures by Matchday'!Q11,1,0)),0))</f>
        <v>9</v>
      </c>
      <c r="D18" s="54">
        <f>SUM(IF(AND('Fixtures by Matchday'!C11&lt;&gt;"",'Fixtures by Matchday'!E11&lt;&gt;""),'Fixtures by Matchday'!C11-'Fixtures by Matchday'!E11,0),IF(AND('Fixtures by Matchday'!J11&lt;&gt;"",'Fixtures by Matchday'!L11&lt;&gt;""),'Fixtures by Matchday'!J11-'Fixtures by Matchday'!L11,0),IF(AND('Fixtures by Matchday'!Q11&lt;&gt;"",'Fixtures by Matchday'!S11&lt;&gt;""),'Fixtures by Matchday'!S11-'Fixtures by Matchday'!Q11,0))</f>
        <v>8</v>
      </c>
      <c r="E18" s="54">
        <f>SUM(IF('Fixtures by Matchday'!C11&lt;&gt;"",'Fixtures by Matchday'!C11,0),IF('Fixtures by Matchday'!J11&lt;&gt;"",'Fixtures by Matchday'!J11,0),IF('Fixtures by Matchday'!S11&lt;&gt;"",'Fixtures by Matchday'!S11,0))</f>
        <v>9</v>
      </c>
      <c r="F18" s="54">
        <f>C18*1000000+(D18+100)*1000+E18*10+(4-0)</f>
        <v>9108094</v>
      </c>
    </row>
    <row r="19" ht="15.0" customHeight="1">
      <c r="A19" s="54" t="s">
        <v>47</v>
      </c>
      <c r="B19" s="54" t="s">
        <v>198</v>
      </c>
      <c r="C19" s="54">
        <f>SUM(IF(AND('Fixtures by Matchday'!C11&lt;&gt;"",'Fixtures by Matchday'!E11&lt;&gt;""),IF('Fixtures by Matchday'!E11&gt;'Fixtures by Matchday'!C11,3,IF('Fixtures by Matchday'!E11='Fixtures by Matchday'!C11,1,0)),0),IF(AND('Fixtures by Matchday'!J12&lt;&gt;"",'Fixtures by Matchday'!L12&lt;&gt;""),IF('Fixtures by Matchday'!L12&gt;'Fixtures by Matchday'!J12,3,IF('Fixtures by Matchday'!L12='Fixtures by Matchday'!J12,1,0)),0),IF(AND('Fixtures by Matchday'!Q12&lt;&gt;"",'Fixtures by Matchday'!S12&lt;&gt;""),IF('Fixtures by Matchday'!Q12&gt;'Fixtures by Matchday'!S12,3,IF('Fixtures by Matchday'!Q12='Fixtures by Matchday'!S12,1,0)),0))</f>
        <v>3</v>
      </c>
      <c r="D19" s="54">
        <f>SUM(IF(AND('Fixtures by Matchday'!C11&lt;&gt;"",'Fixtures by Matchday'!E11&lt;&gt;""),'Fixtures by Matchday'!E11-'Fixtures by Matchday'!C11,0),IF(AND('Fixtures by Matchday'!J12&lt;&gt;"",'Fixtures by Matchday'!L12&lt;&gt;""),'Fixtures by Matchday'!L12-'Fixtures by Matchday'!J12,0),IF(AND('Fixtures by Matchday'!Q12&lt;&gt;"",'Fixtures by Matchday'!S12&lt;&gt;""),'Fixtures by Matchday'!Q12-'Fixtures by Matchday'!S12,0))</f>
        <v>-4</v>
      </c>
      <c r="E19" s="54">
        <f>SUM(IF('Fixtures by Matchday'!E11&lt;&gt;"",'Fixtures by Matchday'!E11,0),IF('Fixtures by Matchday'!L12&lt;&gt;"",'Fixtures by Matchday'!L12,0),IF('Fixtures by Matchday'!Q12&lt;&gt;"",'Fixtures by Matchday'!Q12,0))</f>
        <v>2</v>
      </c>
      <c r="F19" s="54">
        <f>C19*1000000+(D19+100)*1000+E19*10+(4-1)</f>
        <v>3096023</v>
      </c>
    </row>
    <row r="20" ht="15.0" customHeight="1">
      <c r="A20" s="54" t="s">
        <v>47</v>
      </c>
      <c r="B20" s="54" t="s">
        <v>201</v>
      </c>
      <c r="C20" s="54">
        <f>SUM(IF(AND('Fixtures by Matchday'!J11&lt;&gt;"",'Fixtures by Matchday'!L11&lt;&gt;""),IF('Fixtures by Matchday'!L11&gt;'Fixtures by Matchday'!J11,3,IF('Fixtures by Matchday'!L11='Fixtures by Matchday'!J11,1,0)),0),IF(AND('Fixtures by Matchday'!C12&lt;&gt;"",'Fixtures by Matchday'!E12&lt;&gt;""),IF('Fixtures by Matchday'!C12&gt;'Fixtures by Matchday'!E12,3,IF('Fixtures by Matchday'!C12='Fixtures by Matchday'!E12,1,0)),0),IF(AND('Fixtures by Matchday'!Q12&lt;&gt;"",'Fixtures by Matchday'!S12&lt;&gt;""),IF('Fixtures by Matchday'!S12&gt;'Fixtures by Matchday'!Q12,3,IF('Fixtures by Matchday'!S12='Fixtures by Matchday'!Q12,1,0)),0))</f>
        <v>0</v>
      </c>
      <c r="D20" s="54">
        <f>SUM(IF(AND('Fixtures by Matchday'!J11&lt;&gt;"",'Fixtures by Matchday'!L11&lt;&gt;""),'Fixtures by Matchday'!L11-'Fixtures by Matchday'!J11,0),IF(AND('Fixtures by Matchday'!C12&lt;&gt;"",'Fixtures by Matchday'!E12&lt;&gt;""),'Fixtures by Matchday'!C12-'Fixtures by Matchday'!E12,0),IF(AND('Fixtures by Matchday'!Q12&lt;&gt;"",'Fixtures by Matchday'!S12&lt;&gt;""),'Fixtures by Matchday'!S12-'Fixtures by Matchday'!Q12,0))</f>
        <v>-6</v>
      </c>
      <c r="E20" s="54">
        <f>SUM(IF('Fixtures by Matchday'!L11&lt;&gt;"",'Fixtures by Matchday'!L11,0),IF('Fixtures by Matchday'!C12&lt;&gt;"",'Fixtures by Matchday'!C12,0),IF('Fixtures by Matchday'!S12&lt;&gt;"",'Fixtures by Matchday'!S12,0))</f>
        <v>1</v>
      </c>
      <c r="F20" s="54">
        <f>C20*1000000+(D20+100)*1000+E20*10+(4-2)</f>
        <v>94012</v>
      </c>
    </row>
    <row r="21" ht="15.0" customHeight="1">
      <c r="A21" s="54" t="s">
        <v>47</v>
      </c>
      <c r="B21" s="54" t="s">
        <v>202</v>
      </c>
      <c r="C21" s="54">
        <f>SUM(IF(AND('Fixtures by Matchday'!Q11&lt;&gt;"",'Fixtures by Matchday'!S11&lt;&gt;""),IF('Fixtures by Matchday'!Q11&gt;'Fixtures by Matchday'!S11,3,IF('Fixtures by Matchday'!Q11='Fixtures by Matchday'!S11,1,0)),0),IF(AND('Fixtures by Matchday'!C12&lt;&gt;"",'Fixtures by Matchday'!E12&lt;&gt;""),IF('Fixtures by Matchday'!E12&gt;'Fixtures by Matchday'!C12,3,IF('Fixtures by Matchday'!E12='Fixtures by Matchday'!C12,1,0)),0),IF(AND('Fixtures by Matchday'!J12&lt;&gt;"",'Fixtures by Matchday'!L12&lt;&gt;""),IF('Fixtures by Matchday'!J12&gt;'Fixtures by Matchday'!L12,3,IF('Fixtures by Matchday'!J12='Fixtures by Matchday'!L12,1,0)),0))</f>
        <v>6</v>
      </c>
      <c r="D21" s="54">
        <f>SUM(IF(AND('Fixtures by Matchday'!Q11&lt;&gt;"",'Fixtures by Matchday'!S11&lt;&gt;""),'Fixtures by Matchday'!Q11-'Fixtures by Matchday'!S11,0),IF(AND('Fixtures by Matchday'!C12&lt;&gt;"",'Fixtures by Matchday'!E12&lt;&gt;""),'Fixtures by Matchday'!E12-'Fixtures by Matchday'!C12,0),IF(AND('Fixtures by Matchday'!J12&lt;&gt;"",'Fixtures by Matchday'!L12&lt;&gt;""),'Fixtures by Matchday'!J12-'Fixtures by Matchday'!L12,0))</f>
        <v>2</v>
      </c>
      <c r="E21" s="54">
        <f>SUM(IF('Fixtures by Matchday'!Q11&lt;&gt;"",'Fixtures by Matchday'!Q11,0),IF('Fixtures by Matchday'!E12&lt;&gt;"",'Fixtures by Matchday'!E12,0),IF('Fixtures by Matchday'!J12&lt;&gt;"",'Fixtures by Matchday'!J12,0))</f>
        <v>5</v>
      </c>
      <c r="F21" s="54">
        <f>C21*1000000+(D21+100)*1000+E21*10+(4-3)</f>
        <v>6102051</v>
      </c>
    </row>
    <row r="22" ht="15.0" customHeight="1">
      <c r="A22" s="54" t="s">
        <v>54</v>
      </c>
      <c r="B22" s="54" t="s">
        <v>116</v>
      </c>
      <c r="C22" s="54">
        <f>SUM(IF(AND('Fixtures by Matchday'!C13&lt;&gt;"",'Fixtures by Matchday'!E13&lt;&gt;""),IF('Fixtures by Matchday'!C13&gt;'Fixtures by Matchday'!E13,3,IF('Fixtures by Matchday'!C13='Fixtures by Matchday'!E13,1,0)),0),IF(AND('Fixtures by Matchday'!J13&lt;&gt;"",'Fixtures by Matchday'!L13&lt;&gt;""),IF('Fixtures by Matchday'!J13&gt;'Fixtures by Matchday'!L13,3,IF('Fixtures by Matchday'!J13='Fixtures by Matchday'!L13,1,0)),0),IF(AND('Fixtures by Matchday'!Q14&lt;&gt;"",'Fixtures by Matchday'!S14&lt;&gt;""),IF('Fixtures by Matchday'!S14&gt;'Fixtures by Matchday'!Q14,3,IF('Fixtures by Matchday'!S14='Fixtures by Matchday'!Q14,1,0)),0))</f>
        <v>9</v>
      </c>
      <c r="D22" s="54">
        <f>SUM(IF(AND('Fixtures by Matchday'!C13&lt;&gt;"",'Fixtures by Matchday'!E13&lt;&gt;""),'Fixtures by Matchday'!C13-'Fixtures by Matchday'!E13,0),IF(AND('Fixtures by Matchday'!J13&lt;&gt;"",'Fixtures by Matchday'!L13&lt;&gt;""),'Fixtures by Matchday'!J13-'Fixtures by Matchday'!L13,0),IF(AND('Fixtures by Matchday'!Q14&lt;&gt;"",'Fixtures by Matchday'!S14&lt;&gt;""),'Fixtures by Matchday'!S14-'Fixtures by Matchday'!Q14,0))</f>
        <v>5</v>
      </c>
      <c r="E22" s="54">
        <f>SUM(IF('Fixtures by Matchday'!C13&lt;&gt;"",'Fixtures by Matchday'!C13,0),IF('Fixtures by Matchday'!J13&lt;&gt;"",'Fixtures by Matchday'!J13,0),IF('Fixtures by Matchday'!S14&lt;&gt;"",'Fixtures by Matchday'!S14,0))</f>
        <v>7</v>
      </c>
      <c r="F22" s="54">
        <f>C22*1000000+(D22+100)*1000+E22*10+(4-0)</f>
        <v>9105074</v>
      </c>
    </row>
    <row r="23" ht="15.0" customHeight="1">
      <c r="A23" s="54" t="s">
        <v>54</v>
      </c>
      <c r="B23" s="54" t="s">
        <v>205</v>
      </c>
      <c r="C23" s="54">
        <f>SUM(IF(AND('Fixtures by Matchday'!C13&lt;&gt;"",'Fixtures by Matchday'!E13&lt;&gt;""),IF('Fixtures by Matchday'!E13&gt;'Fixtures by Matchday'!C13,3,IF('Fixtures by Matchday'!E13='Fixtures by Matchday'!C13,1,0)),0),IF(AND('Fixtures by Matchday'!Q13&lt;&gt;"",'Fixtures by Matchday'!S13&lt;&gt;""),IF('Fixtures by Matchday'!Q13&gt;'Fixtures by Matchday'!S13,3,IF('Fixtures by Matchday'!Q13='Fixtures by Matchday'!S13,1,0)),0),IF(AND('Fixtures by Matchday'!J14&lt;&gt;"",'Fixtures by Matchday'!L14&lt;&gt;""),IF('Fixtures by Matchday'!L14&gt;'Fixtures by Matchday'!J14,3,IF('Fixtures by Matchday'!L14='Fixtures by Matchday'!J14,1,0)),0))</f>
        <v>4</v>
      </c>
      <c r="D23" s="54">
        <f>SUM(IF(AND('Fixtures by Matchday'!C13&lt;&gt;"",'Fixtures by Matchday'!E13&lt;&gt;""),'Fixtures by Matchday'!E13-'Fixtures by Matchday'!C13,0),IF(AND('Fixtures by Matchday'!Q13&lt;&gt;"",'Fixtures by Matchday'!S13&lt;&gt;""),'Fixtures by Matchday'!Q13-'Fixtures by Matchday'!S13,0),IF(AND('Fixtures by Matchday'!J14&lt;&gt;"",'Fixtures by Matchday'!L14&lt;&gt;""),'Fixtures by Matchday'!L14-'Fixtures by Matchday'!J14,0))</f>
        <v>-1</v>
      </c>
      <c r="E23" s="54">
        <f>SUM(IF('Fixtures by Matchday'!E13&lt;&gt;"",'Fixtures by Matchday'!E13,0),IF('Fixtures by Matchday'!Q13&lt;&gt;"",'Fixtures by Matchday'!Q13,0),IF('Fixtures by Matchday'!L14&lt;&gt;"",'Fixtures by Matchday'!L14,0))</f>
        <v>3</v>
      </c>
      <c r="F23" s="54">
        <f>C23*1000000+(D23+100)*1000+E23*10+(4-1)</f>
        <v>4099033</v>
      </c>
    </row>
    <row r="24" ht="15.0" customHeight="1">
      <c r="A24" s="54" t="s">
        <v>54</v>
      </c>
      <c r="B24" s="54" t="s">
        <v>208</v>
      </c>
      <c r="C24" s="54">
        <f>SUM(IF(AND('Fixtures by Matchday'!J13&lt;&gt;"",'Fixtures by Matchday'!L13&lt;&gt;""),IF('Fixtures by Matchday'!L13&gt;'Fixtures by Matchday'!J13,3,IF('Fixtures by Matchday'!L13='Fixtures by Matchday'!J13,1,0)),0),IF(AND('Fixtures by Matchday'!Q13&lt;&gt;"",'Fixtures by Matchday'!S13&lt;&gt;""),IF('Fixtures by Matchday'!S13&gt;'Fixtures by Matchday'!Q13,3,IF('Fixtures by Matchday'!S13='Fixtures by Matchday'!Q13,1,0)),0),IF(AND('Fixtures by Matchday'!C14&lt;&gt;"",'Fixtures by Matchday'!E14&lt;&gt;""),IF('Fixtures by Matchday'!C14&gt;'Fixtures by Matchday'!E14,3,IF('Fixtures by Matchday'!C14='Fixtures by Matchday'!E14,1,0)),0))</f>
        <v>2</v>
      </c>
      <c r="D24" s="54">
        <f>SUM(IF(AND('Fixtures by Matchday'!J13&lt;&gt;"",'Fixtures by Matchday'!L13&lt;&gt;""),'Fixtures by Matchday'!L13-'Fixtures by Matchday'!J13,0),IF(AND('Fixtures by Matchday'!Q13&lt;&gt;"",'Fixtures by Matchday'!S13&lt;&gt;""),'Fixtures by Matchday'!S13-'Fixtures by Matchday'!Q13,0),IF(AND('Fixtures by Matchday'!C14&lt;&gt;"",'Fixtures by Matchday'!E14&lt;&gt;""),'Fixtures by Matchday'!C14-'Fixtures by Matchday'!E14,0))</f>
        <v>-1</v>
      </c>
      <c r="E24" s="54">
        <f>SUM(IF('Fixtures by Matchday'!L13&lt;&gt;"",'Fixtures by Matchday'!L13,0),IF('Fixtures by Matchday'!S13&lt;&gt;"",'Fixtures by Matchday'!S13,0),IF('Fixtures by Matchday'!C14&lt;&gt;"",'Fixtures by Matchday'!C14,0))</f>
        <v>3</v>
      </c>
      <c r="F24" s="54">
        <f>C24*1000000+(D24+100)*1000+E24*10+(4-2)</f>
        <v>2099032</v>
      </c>
    </row>
    <row r="25" ht="15.0" customHeight="1">
      <c r="A25" s="54" t="s">
        <v>54</v>
      </c>
      <c r="B25" s="54" t="s">
        <v>209</v>
      </c>
      <c r="C25" s="54">
        <f>SUM(IF(AND('Fixtures by Matchday'!C14&lt;&gt;"",'Fixtures by Matchday'!E14&lt;&gt;""),IF('Fixtures by Matchday'!E14&gt;'Fixtures by Matchday'!C14,3,IF('Fixtures by Matchday'!E14='Fixtures by Matchday'!C14,1,0)),0),IF(AND('Fixtures by Matchday'!J14&lt;&gt;"",'Fixtures by Matchday'!L14&lt;&gt;""),IF('Fixtures by Matchday'!J14&gt;'Fixtures by Matchday'!L14,3,IF('Fixtures by Matchday'!J14='Fixtures by Matchday'!L14,1,0)),0),IF(AND('Fixtures by Matchday'!Q14&lt;&gt;"",'Fixtures by Matchday'!S14&lt;&gt;""),IF('Fixtures by Matchday'!Q14&gt;'Fixtures by Matchday'!S14,3,IF('Fixtures by Matchday'!Q14='Fixtures by Matchday'!S14,1,0)),0))</f>
        <v>1</v>
      </c>
      <c r="D25" s="54">
        <f>SUM(IF(AND('Fixtures by Matchday'!C14&lt;&gt;"",'Fixtures by Matchday'!E14&lt;&gt;""),'Fixtures by Matchday'!E14-'Fixtures by Matchday'!C14,0),IF(AND('Fixtures by Matchday'!J14&lt;&gt;"",'Fixtures by Matchday'!L14&lt;&gt;""),'Fixtures by Matchday'!J14-'Fixtures by Matchday'!L14,0),IF(AND('Fixtures by Matchday'!Q14&lt;&gt;"",'Fixtures by Matchday'!S14&lt;&gt;""),'Fixtures by Matchday'!Q14-'Fixtures by Matchday'!S14,0))</f>
        <v>-3</v>
      </c>
      <c r="E25" s="54">
        <f>SUM(IF('Fixtures by Matchday'!E14&lt;&gt;"",'Fixtures by Matchday'!E14,0),IF('Fixtures by Matchday'!J14&lt;&gt;"",'Fixtures by Matchday'!J14,0),IF('Fixtures by Matchday'!Q14&lt;&gt;"",'Fixtures by Matchday'!Q14,0))</f>
        <v>3</v>
      </c>
      <c r="F25" s="54">
        <f>C25*1000000+(D25+100)*1000+E25*10+(4-3)</f>
        <v>1097031</v>
      </c>
    </row>
    <row r="26" ht="15.0" customHeight="1">
      <c r="A26" s="54" t="s">
        <v>61</v>
      </c>
      <c r="B26" s="54" t="s">
        <v>130</v>
      </c>
      <c r="C26" s="54">
        <f>SUM(IF(AND('Fixtures by Matchday'!C15&lt;&gt;"",'Fixtures by Matchday'!E15&lt;&gt;""),IF('Fixtures by Matchday'!C15&gt;'Fixtures by Matchday'!E15,3,IF('Fixtures by Matchday'!C15='Fixtures by Matchday'!E15,1,0)),0),IF(AND('Fixtures by Matchday'!J15&lt;&gt;"",'Fixtures by Matchday'!L15&lt;&gt;""),IF('Fixtures by Matchday'!J15&gt;'Fixtures by Matchday'!L15,3,IF('Fixtures by Matchday'!J15='Fixtures by Matchday'!L15,1,0)),0),IF(AND('Fixtures by Matchday'!Q16&lt;&gt;"",'Fixtures by Matchday'!S16&lt;&gt;""),IF('Fixtures by Matchday'!S16&gt;'Fixtures by Matchday'!Q16,3,IF('Fixtures by Matchday'!S16='Fixtures by Matchday'!Q16,1,0)),0))</f>
        <v>7</v>
      </c>
      <c r="D26" s="54">
        <f>SUM(IF(AND('Fixtures by Matchday'!C15&lt;&gt;"",'Fixtures by Matchday'!E15&lt;&gt;""),'Fixtures by Matchday'!C15-'Fixtures by Matchday'!E15,0),IF(AND('Fixtures by Matchday'!J15&lt;&gt;"",'Fixtures by Matchday'!L15&lt;&gt;""),'Fixtures by Matchday'!J15-'Fixtures by Matchday'!L15,0),IF(AND('Fixtures by Matchday'!Q16&lt;&gt;"",'Fixtures by Matchday'!S16&lt;&gt;""),'Fixtures by Matchday'!S16-'Fixtures by Matchday'!Q16,0))</f>
        <v>3</v>
      </c>
      <c r="E26" s="54">
        <f>SUM(IF('Fixtures by Matchday'!C15&lt;&gt;"",'Fixtures by Matchday'!C15,0),IF('Fixtures by Matchday'!J15&lt;&gt;"",'Fixtures by Matchday'!J15,0),IF('Fixtures by Matchday'!S16&lt;&gt;"",'Fixtures by Matchday'!S16,0))</f>
        <v>6</v>
      </c>
      <c r="F26" s="54">
        <f>C26*1000000+(D26+100)*1000+E26*10+(4-0)</f>
        <v>7103064</v>
      </c>
    </row>
    <row r="27" ht="15.0" customHeight="1">
      <c r="A27" s="54" t="s">
        <v>61</v>
      </c>
      <c r="B27" s="54" t="s">
        <v>210</v>
      </c>
      <c r="C27" s="54">
        <f>SUM(IF(AND('Fixtures by Matchday'!C15&lt;&gt;"",'Fixtures by Matchday'!E15&lt;&gt;""),IF('Fixtures by Matchday'!E15&gt;'Fixtures by Matchday'!C15,3,IF('Fixtures by Matchday'!E15='Fixtures by Matchday'!C15,1,0)),0),IF(AND('Fixtures by Matchday'!Q15&lt;&gt;"",'Fixtures by Matchday'!S15&lt;&gt;""),IF('Fixtures by Matchday'!Q15&gt;'Fixtures by Matchday'!S15,3,IF('Fixtures by Matchday'!Q15='Fixtures by Matchday'!S15,1,0)),0),IF(AND('Fixtures by Matchday'!J16&lt;&gt;"",'Fixtures by Matchday'!L16&lt;&gt;""),IF('Fixtures by Matchday'!L16&gt;'Fixtures by Matchday'!J16,3,IF('Fixtures by Matchday'!L16='Fixtures by Matchday'!J16,1,0)),0))</f>
        <v>5</v>
      </c>
      <c r="D27" s="54">
        <f>SUM(IF(AND('Fixtures by Matchday'!C15&lt;&gt;"",'Fixtures by Matchday'!E15&lt;&gt;""),'Fixtures by Matchday'!E15-'Fixtures by Matchday'!C15,0),IF(AND('Fixtures by Matchday'!Q15&lt;&gt;"",'Fixtures by Matchday'!S15&lt;&gt;""),'Fixtures by Matchday'!Q15-'Fixtures by Matchday'!S15,0),IF(AND('Fixtures by Matchday'!J16&lt;&gt;"",'Fixtures by Matchday'!L16&lt;&gt;""),'Fixtures by Matchday'!L16-'Fixtures by Matchday'!J16,0))</f>
        <v>1</v>
      </c>
      <c r="E27" s="54">
        <f>SUM(IF('Fixtures by Matchday'!E15&lt;&gt;"",'Fixtures by Matchday'!E15,0),IF('Fixtures by Matchday'!Q15&lt;&gt;"",'Fixtures by Matchday'!Q15,0),IF('Fixtures by Matchday'!L16&lt;&gt;"",'Fixtures by Matchday'!L16,0))</f>
        <v>4</v>
      </c>
      <c r="F27" s="54">
        <f>C27*1000000+(D27+100)*1000+E27*10+(4-1)</f>
        <v>5101043</v>
      </c>
    </row>
    <row r="28" ht="15.0" customHeight="1">
      <c r="A28" s="54" t="s">
        <v>61</v>
      </c>
      <c r="B28" s="54" t="s">
        <v>211</v>
      </c>
      <c r="C28" s="54">
        <f>SUM(IF(AND('Fixtures by Matchday'!J15&lt;&gt;"",'Fixtures by Matchday'!L15&lt;&gt;""),IF('Fixtures by Matchday'!L15&gt;'Fixtures by Matchday'!J15,3,IF('Fixtures by Matchday'!L15='Fixtures by Matchday'!J15,1,0)),0),IF(AND('Fixtures by Matchday'!Q15&lt;&gt;"",'Fixtures by Matchday'!S15&lt;&gt;""),IF('Fixtures by Matchday'!S15&gt;'Fixtures by Matchday'!Q15,3,IF('Fixtures by Matchday'!S15='Fixtures by Matchday'!Q15,1,0)),0),IF(AND('Fixtures by Matchday'!C16&lt;&gt;"",'Fixtures by Matchday'!E16&lt;&gt;""),IF('Fixtures by Matchday'!C16&gt;'Fixtures by Matchday'!E16,3,IF('Fixtures by Matchday'!C16='Fixtures by Matchday'!E16,1,0)),0))</f>
        <v>0</v>
      </c>
      <c r="D28" s="54">
        <f>SUM(IF(AND('Fixtures by Matchday'!J15&lt;&gt;"",'Fixtures by Matchday'!L15&lt;&gt;""),'Fixtures by Matchday'!L15-'Fixtures by Matchday'!J15,0),IF(AND('Fixtures by Matchday'!Q15&lt;&gt;"",'Fixtures by Matchday'!S15&lt;&gt;""),'Fixtures by Matchday'!S15-'Fixtures by Matchday'!Q15,0),IF(AND('Fixtures by Matchday'!C16&lt;&gt;"",'Fixtures by Matchday'!E16&lt;&gt;""),'Fixtures by Matchday'!C16-'Fixtures by Matchday'!E16,0))</f>
        <v>-4</v>
      </c>
      <c r="E28" s="54">
        <f>SUM(IF('Fixtures by Matchday'!L15&lt;&gt;"",'Fixtures by Matchday'!L15,0),IF('Fixtures by Matchday'!S15&lt;&gt;"",'Fixtures by Matchday'!S15,0),IF('Fixtures by Matchday'!C16&lt;&gt;"",'Fixtures by Matchday'!C16,0))</f>
        <v>3</v>
      </c>
      <c r="F28" s="54">
        <f>C28*1000000+(D28+100)*1000+E28*10+(4-2)</f>
        <v>96032</v>
      </c>
    </row>
    <row r="29" ht="15.0" customHeight="1">
      <c r="A29" s="54" t="s">
        <v>61</v>
      </c>
      <c r="B29" s="54" t="s">
        <v>212</v>
      </c>
      <c r="C29" s="54">
        <f>SUM(IF(AND('Fixtures by Matchday'!C16&lt;&gt;"",'Fixtures by Matchday'!E16&lt;&gt;""),IF('Fixtures by Matchday'!E16&gt;'Fixtures by Matchday'!C16,3,IF('Fixtures by Matchday'!E16='Fixtures by Matchday'!C16,1,0)),0),IF(AND('Fixtures by Matchday'!J16&lt;&gt;"",'Fixtures by Matchday'!L16&lt;&gt;""),IF('Fixtures by Matchday'!J16&gt;'Fixtures by Matchday'!L16,3,IF('Fixtures by Matchday'!J16='Fixtures by Matchday'!L16,1,0)),0),IF(AND('Fixtures by Matchday'!Q16&lt;&gt;"",'Fixtures by Matchday'!S16&lt;&gt;""),IF('Fixtures by Matchday'!Q16&gt;'Fixtures by Matchday'!S16,3,IF('Fixtures by Matchday'!Q16='Fixtures by Matchday'!S16,1,0)),0))</f>
        <v>4</v>
      </c>
      <c r="D29" s="54">
        <f>SUM(IF(AND('Fixtures by Matchday'!C16&lt;&gt;"",'Fixtures by Matchday'!E16&lt;&gt;""),'Fixtures by Matchday'!E16-'Fixtures by Matchday'!C16,0),IF(AND('Fixtures by Matchday'!J16&lt;&gt;"",'Fixtures by Matchday'!L16&lt;&gt;""),'Fixtures by Matchday'!J16-'Fixtures by Matchday'!L16,0),IF(AND('Fixtures by Matchday'!Q16&lt;&gt;"",'Fixtures by Matchday'!S16&lt;&gt;""),'Fixtures by Matchday'!Q16-'Fixtures by Matchday'!S16,0))</f>
        <v>0</v>
      </c>
      <c r="E29" s="54">
        <f>SUM(IF('Fixtures by Matchday'!E16&lt;&gt;"",'Fixtures by Matchday'!E16,0),IF('Fixtures by Matchday'!J16&lt;&gt;"",'Fixtures by Matchday'!J16,0),IF('Fixtures by Matchday'!Q16&lt;&gt;"",'Fixtures by Matchday'!Q16,0))</f>
        <v>4</v>
      </c>
      <c r="F29" s="54">
        <f>C29*1000000+(D29+100)*1000+E29*10+(4-3)</f>
        <v>4100041</v>
      </c>
    </row>
    <row r="30" ht="15.0" customHeight="1">
      <c r="A30" s="54" t="s">
        <v>72</v>
      </c>
      <c r="B30" s="54" t="s">
        <v>132</v>
      </c>
      <c r="C30" s="54">
        <f>SUM(IF(AND('Fixtures by Matchday'!C17&lt;&gt;"",'Fixtures by Matchday'!E17&lt;&gt;""),IF('Fixtures by Matchday'!C17&gt;'Fixtures by Matchday'!E17,3,IF('Fixtures by Matchday'!C17='Fixtures by Matchday'!E17,1,0)),0),IF(AND('Fixtures by Matchday'!J17&lt;&gt;"",'Fixtures by Matchday'!L17&lt;&gt;""),IF('Fixtures by Matchday'!J17&gt;'Fixtures by Matchday'!L17,3,IF('Fixtures by Matchday'!J17='Fixtures by Matchday'!L17,1,0)),0),IF(AND('Fixtures by Matchday'!Q18&lt;&gt;"",'Fixtures by Matchday'!S18&lt;&gt;""),IF('Fixtures by Matchday'!S18&gt;'Fixtures by Matchday'!Q18,3,IF('Fixtures by Matchday'!S18='Fixtures by Matchday'!Q18,1,0)),0))</f>
        <v>9</v>
      </c>
      <c r="D30" s="54">
        <f>SUM(IF(AND('Fixtures by Matchday'!C17&lt;&gt;"",'Fixtures by Matchday'!E17&lt;&gt;""),'Fixtures by Matchday'!C17-'Fixtures by Matchday'!E17,0),IF(AND('Fixtures by Matchday'!J17&lt;&gt;"",'Fixtures by Matchday'!L17&lt;&gt;""),'Fixtures by Matchday'!J17-'Fixtures by Matchday'!L17,0),IF(AND('Fixtures by Matchday'!Q18&lt;&gt;"",'Fixtures by Matchday'!S18&lt;&gt;""),'Fixtures by Matchday'!S18-'Fixtures by Matchday'!Q18,0))</f>
        <v>8</v>
      </c>
      <c r="E30" s="54">
        <f>SUM(IF('Fixtures by Matchday'!C17&lt;&gt;"",'Fixtures by Matchday'!C17,0),IF('Fixtures by Matchday'!J17&lt;&gt;"",'Fixtures by Matchday'!J17,0),IF('Fixtures by Matchday'!S18&lt;&gt;"",'Fixtures by Matchday'!S18,0))</f>
        <v>10</v>
      </c>
      <c r="F30" s="54">
        <f>C30*1000000+(D30+100)*1000+E30*10+(4-0)</f>
        <v>9108104</v>
      </c>
    </row>
    <row r="31" ht="15.0" customHeight="1">
      <c r="A31" s="54" t="s">
        <v>72</v>
      </c>
      <c r="B31" s="54" t="s">
        <v>213</v>
      </c>
      <c r="C31" s="54">
        <f>SUM(IF(AND('Fixtures by Matchday'!C17&lt;&gt;"",'Fixtures by Matchday'!E17&lt;&gt;""),IF('Fixtures by Matchday'!E17&gt;'Fixtures by Matchday'!C17,3,IF('Fixtures by Matchday'!E17='Fixtures by Matchday'!C17,1,0)),0),IF(AND('Fixtures by Matchday'!Q17&lt;&gt;"",'Fixtures by Matchday'!S17&lt;&gt;""),IF('Fixtures by Matchday'!Q17&gt;'Fixtures by Matchday'!S17,3,IF('Fixtures by Matchday'!Q17='Fixtures by Matchday'!S17,1,0)),0),IF(AND('Fixtures by Matchday'!J18&lt;&gt;"",'Fixtures by Matchday'!L18&lt;&gt;""),IF('Fixtures by Matchday'!L18&gt;'Fixtures by Matchday'!J18,3,IF('Fixtures by Matchday'!L18='Fixtures by Matchday'!J18,1,0)),0))</f>
        <v>0</v>
      </c>
      <c r="D31" s="54">
        <f>SUM(IF(AND('Fixtures by Matchday'!C17&lt;&gt;"",'Fixtures by Matchday'!E17&lt;&gt;""),'Fixtures by Matchday'!E17-'Fixtures by Matchday'!C17,0),IF(AND('Fixtures by Matchday'!Q17&lt;&gt;"",'Fixtures by Matchday'!S17&lt;&gt;""),'Fixtures by Matchday'!Q17-'Fixtures by Matchday'!S17,0),IF(AND('Fixtures by Matchday'!J18&lt;&gt;"",'Fixtures by Matchday'!L18&lt;&gt;""),'Fixtures by Matchday'!L18-'Fixtures by Matchday'!J18,0))</f>
        <v>-8</v>
      </c>
      <c r="E31" s="54">
        <f>SUM(IF('Fixtures by Matchday'!E17&lt;&gt;"",'Fixtures by Matchday'!E17,0),IF('Fixtures by Matchday'!Q17&lt;&gt;"",'Fixtures by Matchday'!Q17,0),IF('Fixtures by Matchday'!L18&lt;&gt;"",'Fixtures by Matchday'!L18,0))</f>
        <v>0</v>
      </c>
      <c r="F31" s="54">
        <f>C31*1000000+(D31+100)*1000+E31*10+(4-1)</f>
        <v>92003</v>
      </c>
    </row>
    <row r="32" ht="15.0" customHeight="1">
      <c r="A32" s="54" t="s">
        <v>72</v>
      </c>
      <c r="B32" s="54" t="s">
        <v>214</v>
      </c>
      <c r="C32" s="54">
        <f>SUM(IF(AND('Fixtures by Matchday'!J17&lt;&gt;"",'Fixtures by Matchday'!L17&lt;&gt;""),IF('Fixtures by Matchday'!L17&gt;'Fixtures by Matchday'!J17,3,IF('Fixtures by Matchday'!L17='Fixtures by Matchday'!J17,1,0)),0),IF(AND('Fixtures by Matchday'!Q17&lt;&gt;"",'Fixtures by Matchday'!S17&lt;&gt;""),IF('Fixtures by Matchday'!S17&gt;'Fixtures by Matchday'!Q17,3,IF('Fixtures by Matchday'!S17='Fixtures by Matchday'!Q17,1,0)),0),IF(AND('Fixtures by Matchday'!C18&lt;&gt;"",'Fixtures by Matchday'!E18&lt;&gt;""),IF('Fixtures by Matchday'!C18&gt;'Fixtures by Matchday'!E18,3,IF('Fixtures by Matchday'!C18='Fixtures by Matchday'!E18,1,0)),0))</f>
        <v>3</v>
      </c>
      <c r="D32" s="54">
        <f>SUM(IF(AND('Fixtures by Matchday'!J17&lt;&gt;"",'Fixtures by Matchday'!L17&lt;&gt;""),'Fixtures by Matchday'!L17-'Fixtures by Matchday'!J17,0),IF(AND('Fixtures by Matchday'!Q17&lt;&gt;"",'Fixtures by Matchday'!S17&lt;&gt;""),'Fixtures by Matchday'!S17-'Fixtures by Matchday'!Q17,0),IF(AND('Fixtures by Matchday'!C18&lt;&gt;"",'Fixtures by Matchday'!E18&lt;&gt;""),'Fixtures by Matchday'!C18-'Fixtures by Matchday'!E18,0))</f>
        <v>-2</v>
      </c>
      <c r="E32" s="54">
        <f>SUM(IF('Fixtures by Matchday'!L17&lt;&gt;"",'Fixtures by Matchday'!L17,0),IF('Fixtures by Matchday'!S17&lt;&gt;"",'Fixtures by Matchday'!S17,0),IF('Fixtures by Matchday'!C18&lt;&gt;"",'Fixtures by Matchday'!C18,0))</f>
        <v>4</v>
      </c>
      <c r="F32" s="54">
        <f>C32*1000000+(D32+100)*1000+E32*10+(4-2)</f>
        <v>3098042</v>
      </c>
    </row>
    <row r="33" ht="15.0" customHeight="1">
      <c r="A33" s="54" t="s">
        <v>72</v>
      </c>
      <c r="B33" s="54" t="s">
        <v>215</v>
      </c>
      <c r="C33" s="54">
        <f>SUM(IF(AND('Fixtures by Matchday'!C18&lt;&gt;"",'Fixtures by Matchday'!E18&lt;&gt;""),IF('Fixtures by Matchday'!E18&gt;'Fixtures by Matchday'!C18,3,IF('Fixtures by Matchday'!E18='Fixtures by Matchday'!C18,1,0)),0),IF(AND('Fixtures by Matchday'!J18&lt;&gt;"",'Fixtures by Matchday'!L18&lt;&gt;""),IF('Fixtures by Matchday'!J18&gt;'Fixtures by Matchday'!L18,3,IF('Fixtures by Matchday'!J18='Fixtures by Matchday'!L18,1,0)),0),IF(AND('Fixtures by Matchday'!Q18&lt;&gt;"",'Fixtures by Matchday'!S18&lt;&gt;""),IF('Fixtures by Matchday'!Q18&gt;'Fixtures by Matchday'!S18,3,IF('Fixtures by Matchday'!Q18='Fixtures by Matchday'!S18,1,0)),0))</f>
        <v>6</v>
      </c>
      <c r="D33" s="54">
        <f>SUM(IF(AND('Fixtures by Matchday'!C18&lt;&gt;"",'Fixtures by Matchday'!E18&lt;&gt;""),'Fixtures by Matchday'!E18-'Fixtures by Matchday'!C18,0),IF(AND('Fixtures by Matchday'!J18&lt;&gt;"",'Fixtures by Matchday'!L18&lt;&gt;""),'Fixtures by Matchday'!J18-'Fixtures by Matchday'!L18,0),IF(AND('Fixtures by Matchday'!Q18&lt;&gt;"",'Fixtures by Matchday'!S18&lt;&gt;""),'Fixtures by Matchday'!Q18-'Fixtures by Matchday'!S18,0))</f>
        <v>2</v>
      </c>
      <c r="E33" s="54">
        <f>SUM(IF('Fixtures by Matchday'!E18&lt;&gt;"",'Fixtures by Matchday'!E18,0),IF('Fixtures by Matchday'!J18&lt;&gt;"",'Fixtures by Matchday'!J18,0),IF('Fixtures by Matchday'!Q18&lt;&gt;"",'Fixtures by Matchday'!Q18,0))</f>
        <v>6</v>
      </c>
      <c r="F33" s="54">
        <f>C33*1000000+(D33+100)*1000+E33*10+(4-3)</f>
        <v>6102061</v>
      </c>
    </row>
    <row r="34" ht="15.0" customHeight="1">
      <c r="A34" s="54" t="s">
        <v>79</v>
      </c>
      <c r="B34" s="54" t="s">
        <v>124</v>
      </c>
      <c r="C34" s="54">
        <f>SUM(IF(AND('Fixtures by Matchday'!C19&lt;&gt;"",'Fixtures by Matchday'!E19&lt;&gt;""),IF('Fixtures by Matchday'!C19&gt;'Fixtures by Matchday'!E19,3,IF('Fixtures by Matchday'!C19='Fixtures by Matchday'!E19,1,0)),0),IF(AND('Fixtures by Matchday'!J19&lt;&gt;"",'Fixtures by Matchday'!L19&lt;&gt;""),IF('Fixtures by Matchday'!J19&gt;'Fixtures by Matchday'!L19,3,IF('Fixtures by Matchday'!J19='Fixtures by Matchday'!L19,1,0)),0),IF(AND('Fixtures by Matchday'!Q19&lt;&gt;"",'Fixtures by Matchday'!S19&lt;&gt;""),IF('Fixtures by Matchday'!S19&gt;'Fixtures by Matchday'!Q19,3,IF('Fixtures by Matchday'!S19='Fixtures by Matchday'!Q19,1,0)),0))</f>
        <v>9</v>
      </c>
      <c r="D34" s="54">
        <f>SUM(IF(AND('Fixtures by Matchday'!C19&lt;&gt;"",'Fixtures by Matchday'!E19&lt;&gt;""),'Fixtures by Matchday'!C19-'Fixtures by Matchday'!E19,0),IF(AND('Fixtures by Matchday'!J19&lt;&gt;"",'Fixtures by Matchday'!L19&lt;&gt;""),'Fixtures by Matchday'!J19-'Fixtures by Matchday'!L19,0),IF(AND('Fixtures by Matchday'!Q19&lt;&gt;"",'Fixtures by Matchday'!S19&lt;&gt;""),'Fixtures by Matchday'!S19-'Fixtures by Matchday'!Q19,0))</f>
        <v>7</v>
      </c>
      <c r="E34" s="54">
        <f>SUM(IF('Fixtures by Matchday'!C19&lt;&gt;"",'Fixtures by Matchday'!C19,0),IF('Fixtures by Matchday'!J19&lt;&gt;"",'Fixtures by Matchday'!J19,0),IF('Fixtures by Matchday'!S19&lt;&gt;"",'Fixtures by Matchday'!S19,0))</f>
        <v>9</v>
      </c>
      <c r="F34" s="54">
        <f>C34*1000000+(D34+100)*1000+E34*10+(4-0)</f>
        <v>9107094</v>
      </c>
    </row>
    <row r="35" ht="15.0" customHeight="1">
      <c r="A35" s="54" t="s">
        <v>79</v>
      </c>
      <c r="B35" s="54" t="s">
        <v>216</v>
      </c>
      <c r="C35" s="54">
        <f>SUM(IF(AND('Fixtures by Matchday'!C19&lt;&gt;"",'Fixtures by Matchday'!E19&lt;&gt;""),IF('Fixtures by Matchday'!E19&gt;'Fixtures by Matchday'!C19,3,IF('Fixtures by Matchday'!E19='Fixtures by Matchday'!C19,1,0)),0),IF(AND('Fixtures by Matchday'!J20&lt;&gt;"",'Fixtures by Matchday'!L20&lt;&gt;""),IF('Fixtures by Matchday'!L20&gt;'Fixtures by Matchday'!J20,3,IF('Fixtures by Matchday'!L20='Fixtures by Matchday'!J20,1,0)),0),IF(AND('Fixtures by Matchday'!Q20&lt;&gt;"",'Fixtures by Matchday'!S20&lt;&gt;""),IF('Fixtures by Matchday'!Q20&gt;'Fixtures by Matchday'!S20,3,IF('Fixtures by Matchday'!Q20='Fixtures by Matchday'!S20,1,0)),0))</f>
        <v>3</v>
      </c>
      <c r="D35" s="54">
        <f>SUM(IF(AND('Fixtures by Matchday'!C19&lt;&gt;"",'Fixtures by Matchday'!E19&lt;&gt;""),'Fixtures by Matchday'!E19-'Fixtures by Matchday'!C19,0),IF(AND('Fixtures by Matchday'!J20&lt;&gt;"",'Fixtures by Matchday'!L20&lt;&gt;""),'Fixtures by Matchday'!L20-'Fixtures by Matchday'!J20,0),IF(AND('Fixtures by Matchday'!Q20&lt;&gt;"",'Fixtures by Matchday'!S20&lt;&gt;""),'Fixtures by Matchday'!Q20-'Fixtures by Matchday'!S20,0))</f>
        <v>-2</v>
      </c>
      <c r="E35" s="54">
        <f>SUM(IF('Fixtures by Matchday'!E19&lt;&gt;"",'Fixtures by Matchday'!E19,0),IF('Fixtures by Matchday'!L20&lt;&gt;"",'Fixtures by Matchday'!L20,0),IF('Fixtures by Matchday'!Q20&lt;&gt;"",'Fixtures by Matchday'!Q20,0))</f>
        <v>4</v>
      </c>
      <c r="F35" s="54">
        <f>C35*1000000+(D35+100)*1000+E35*10+(4-1)</f>
        <v>3098043</v>
      </c>
    </row>
    <row r="36" ht="15.0" customHeight="1">
      <c r="A36" s="54" t="s">
        <v>79</v>
      </c>
      <c r="B36" s="54" t="s">
        <v>125</v>
      </c>
      <c r="C36" s="54">
        <f>SUM(IF(AND('Fixtures by Matchday'!Q19&lt;&gt;"",'Fixtures by Matchday'!S19&lt;&gt;""),IF('Fixtures by Matchday'!Q19&gt;'Fixtures by Matchday'!S19,3,IF('Fixtures by Matchday'!Q19='Fixtures by Matchday'!S19,1,0)),0),IF(AND('Fixtures by Matchday'!C20&lt;&gt;"",'Fixtures by Matchday'!E20&lt;&gt;""),IF('Fixtures by Matchday'!E20&gt;'Fixtures by Matchday'!C20,3,IF('Fixtures by Matchday'!E20='Fixtures by Matchday'!C20,1,0)),0),IF(AND('Fixtures by Matchday'!J20&lt;&gt;"",'Fixtures by Matchday'!L20&lt;&gt;""),IF('Fixtures by Matchday'!J20&gt;'Fixtures by Matchday'!L20,3,IF('Fixtures by Matchday'!J20='Fixtures by Matchday'!L20,1,0)),0))</f>
        <v>6</v>
      </c>
      <c r="D36" s="54">
        <f>SUM(IF(AND('Fixtures by Matchday'!Q19&lt;&gt;"",'Fixtures by Matchday'!S19&lt;&gt;""),'Fixtures by Matchday'!Q19-'Fixtures by Matchday'!S19,0),IF(AND('Fixtures by Matchday'!C20&lt;&gt;"",'Fixtures by Matchday'!E20&lt;&gt;""),'Fixtures by Matchday'!E20-'Fixtures by Matchday'!C20,0),IF(AND('Fixtures by Matchday'!J20&lt;&gt;"",'Fixtures by Matchday'!L20&lt;&gt;""),'Fixtures by Matchday'!J20-'Fixtures by Matchday'!L20,0))</f>
        <v>1</v>
      </c>
      <c r="E36" s="54">
        <f>SUM(IF('Fixtures by Matchday'!Q19&lt;&gt;"",'Fixtures by Matchday'!Q19,0),IF('Fixtures by Matchday'!E20&lt;&gt;"",'Fixtures by Matchday'!E20,0),IF('Fixtures by Matchday'!J20&lt;&gt;"",'Fixtures by Matchday'!J20,0))</f>
        <v>5</v>
      </c>
      <c r="F36" s="54">
        <f>C36*1000000+(D36+100)*1000+E36*10+(4-2)</f>
        <v>6101052</v>
      </c>
    </row>
    <row r="37" ht="15.0" customHeight="1">
      <c r="A37" s="54" t="s">
        <v>79</v>
      </c>
      <c r="B37" s="54" t="s">
        <v>217</v>
      </c>
      <c r="C37" s="54">
        <f>SUM(IF(AND('Fixtures by Matchday'!J19&lt;&gt;"",'Fixtures by Matchday'!L19&lt;&gt;""),IF('Fixtures by Matchday'!L19&gt;'Fixtures by Matchday'!J19,3,IF('Fixtures by Matchday'!L19='Fixtures by Matchday'!J19,1,0)),0),IF(AND('Fixtures by Matchday'!C20&lt;&gt;"",'Fixtures by Matchday'!E20&lt;&gt;""),IF('Fixtures by Matchday'!C20&gt;'Fixtures by Matchday'!E20,3,IF('Fixtures by Matchday'!C20='Fixtures by Matchday'!E20,1,0)),0),IF(AND('Fixtures by Matchday'!Q20&lt;&gt;"",'Fixtures by Matchday'!S20&lt;&gt;""),IF('Fixtures by Matchday'!S20&gt;'Fixtures by Matchday'!Q20,3,IF('Fixtures by Matchday'!S20='Fixtures by Matchday'!Q20,1,0)),0))</f>
        <v>0</v>
      </c>
      <c r="D37" s="54">
        <f>SUM(IF(AND('Fixtures by Matchday'!J19&lt;&gt;"",'Fixtures by Matchday'!L19&lt;&gt;""),'Fixtures by Matchday'!L19-'Fixtures by Matchday'!J19,0),IF(AND('Fixtures by Matchday'!C20&lt;&gt;"",'Fixtures by Matchday'!E20&lt;&gt;""),'Fixtures by Matchday'!C20-'Fixtures by Matchday'!E20,0),IF(AND('Fixtures by Matchday'!Q20&lt;&gt;"",'Fixtures by Matchday'!S20&lt;&gt;""),'Fixtures by Matchday'!S20-'Fixtures by Matchday'!Q20,0))</f>
        <v>-6</v>
      </c>
      <c r="E37" s="54">
        <f>SUM(IF('Fixtures by Matchday'!L19&lt;&gt;"",'Fixtures by Matchday'!L19,0),IF('Fixtures by Matchday'!C20&lt;&gt;"",'Fixtures by Matchday'!C20,0),IF('Fixtures by Matchday'!S20&lt;&gt;"",'Fixtures by Matchday'!S20,0))</f>
        <v>1</v>
      </c>
      <c r="F37" s="54">
        <f>C37*1000000+(D37+100)*1000+E37*10+(4-3)</f>
        <v>94011</v>
      </c>
    </row>
    <row r="38" ht="15.0" customHeight="1">
      <c r="A38" s="54" t="s">
        <v>86</v>
      </c>
      <c r="B38" s="54" t="s">
        <v>135</v>
      </c>
      <c r="C38" s="54">
        <f>SUM(IF(AND('Fixtures by Matchday'!C21&lt;&gt;"",'Fixtures by Matchday'!E21&lt;&gt;""),IF('Fixtures by Matchday'!C21&gt;'Fixtures by Matchday'!E21,3,IF('Fixtures by Matchday'!C21='Fixtures by Matchday'!E21,1,0)),0),IF(AND('Fixtures by Matchday'!J21&lt;&gt;"",'Fixtures by Matchday'!L21&lt;&gt;""),IF('Fixtures by Matchday'!J21&gt;'Fixtures by Matchday'!L21,3,IF('Fixtures by Matchday'!J21='Fixtures by Matchday'!L21,1,0)),0),IF(AND('Fixtures by Matchday'!Q22&lt;&gt;"",'Fixtures by Matchday'!S22&lt;&gt;""),IF('Fixtures by Matchday'!S22&gt;'Fixtures by Matchday'!Q22,3,IF('Fixtures by Matchday'!S22='Fixtures by Matchday'!Q22,1,0)),0))</f>
        <v>9</v>
      </c>
      <c r="D38" s="54">
        <f>SUM(IF(AND('Fixtures by Matchday'!C21&lt;&gt;"",'Fixtures by Matchday'!E21&lt;&gt;""),'Fixtures by Matchday'!C21-'Fixtures by Matchday'!E21,0),IF(AND('Fixtures by Matchday'!J21&lt;&gt;"",'Fixtures by Matchday'!L21&lt;&gt;""),'Fixtures by Matchday'!J21-'Fixtures by Matchday'!L21,0),IF(AND('Fixtures by Matchday'!Q22&lt;&gt;"",'Fixtures by Matchday'!S22&lt;&gt;""),'Fixtures by Matchday'!S22-'Fixtures by Matchday'!Q22,0))</f>
        <v>5</v>
      </c>
      <c r="E38" s="54">
        <f>SUM(IF('Fixtures by Matchday'!C21&lt;&gt;"",'Fixtures by Matchday'!C21,0),IF('Fixtures by Matchday'!J21&lt;&gt;"",'Fixtures by Matchday'!J21,0),IF('Fixtures by Matchday'!S22&lt;&gt;"",'Fixtures by Matchday'!S22,0))</f>
        <v>8</v>
      </c>
      <c r="F38" s="54">
        <f>C38*1000000+(D38+100)*1000+E38*10+(4-0)</f>
        <v>9105084</v>
      </c>
    </row>
    <row r="39" ht="15.0" customHeight="1">
      <c r="A39" s="54" t="s">
        <v>86</v>
      </c>
      <c r="B39" s="54" t="s">
        <v>218</v>
      </c>
      <c r="C39" s="54">
        <f>SUM(IF(AND('Fixtures by Matchday'!C21&lt;&gt;"",'Fixtures by Matchday'!E21&lt;&gt;""),IF('Fixtures by Matchday'!E21&gt;'Fixtures by Matchday'!C21,3,IF('Fixtures by Matchday'!E21='Fixtures by Matchday'!C21,1,0)),0),IF(AND('Fixtures by Matchday'!Q21&lt;&gt;"",'Fixtures by Matchday'!S21&lt;&gt;""),IF('Fixtures by Matchday'!Q21&gt;'Fixtures by Matchday'!S21,3,IF('Fixtures by Matchday'!Q21='Fixtures by Matchday'!S21,1,0)),0),IF(AND('Fixtures by Matchday'!J22&lt;&gt;"",'Fixtures by Matchday'!L22&lt;&gt;""),IF('Fixtures by Matchday'!L22&gt;'Fixtures by Matchday'!J22,3,IF('Fixtures by Matchday'!L22='Fixtures by Matchday'!J22,1,0)),0))</f>
        <v>1</v>
      </c>
      <c r="D39" s="54">
        <f>SUM(IF(AND('Fixtures by Matchday'!C21&lt;&gt;"",'Fixtures by Matchday'!E21&lt;&gt;""),'Fixtures by Matchday'!E21-'Fixtures by Matchday'!C21,0),IF(AND('Fixtures by Matchday'!Q21&lt;&gt;"",'Fixtures by Matchday'!S21&lt;&gt;""),'Fixtures by Matchday'!Q21-'Fixtures by Matchday'!S21,0),IF(AND('Fixtures by Matchday'!J22&lt;&gt;"",'Fixtures by Matchday'!L22&lt;&gt;""),'Fixtures by Matchday'!L22-'Fixtures by Matchday'!J22,0))</f>
        <v>-4</v>
      </c>
      <c r="E39" s="54">
        <f>SUM(IF('Fixtures by Matchday'!E21&lt;&gt;"",'Fixtures by Matchday'!E21,0),IF('Fixtures by Matchday'!Q21&lt;&gt;"",'Fixtures by Matchday'!Q21,0),IF('Fixtures by Matchday'!L22&lt;&gt;"",'Fixtures by Matchday'!L22,0))</f>
        <v>1</v>
      </c>
      <c r="F39" s="54">
        <f>C39*1000000+(D39+100)*1000+E39*10+(4-1)</f>
        <v>1096013</v>
      </c>
    </row>
    <row r="40" ht="15.0" customHeight="1">
      <c r="A40" s="54" t="s">
        <v>86</v>
      </c>
      <c r="B40" s="54" t="s">
        <v>219</v>
      </c>
      <c r="C40" s="54">
        <f>SUM(IF(AND('Fixtures by Matchday'!J21&lt;&gt;"",'Fixtures by Matchday'!L21&lt;&gt;""),IF('Fixtures by Matchday'!L21&gt;'Fixtures by Matchday'!J21,3,IF('Fixtures by Matchday'!L21='Fixtures by Matchday'!J21,1,0)),0),IF(AND('Fixtures by Matchday'!Q21&lt;&gt;"",'Fixtures by Matchday'!S21&lt;&gt;""),IF('Fixtures by Matchday'!S21&gt;'Fixtures by Matchday'!Q21,3,IF('Fixtures by Matchday'!S21='Fixtures by Matchday'!Q21,1,0)),0),IF(AND('Fixtures by Matchday'!C22&lt;&gt;"",'Fixtures by Matchday'!E22&lt;&gt;""),IF('Fixtures by Matchday'!C22&gt;'Fixtures by Matchday'!E22,3,IF('Fixtures by Matchday'!C22='Fixtures by Matchday'!E22,1,0)),0))</f>
        <v>6</v>
      </c>
      <c r="D40" s="54">
        <f>SUM(IF(AND('Fixtures by Matchday'!J21&lt;&gt;"",'Fixtures by Matchday'!L21&lt;&gt;""),'Fixtures by Matchday'!L21-'Fixtures by Matchday'!J21,0),IF(AND('Fixtures by Matchday'!Q21&lt;&gt;"",'Fixtures by Matchday'!S21&lt;&gt;""),'Fixtures by Matchday'!S21-'Fixtures by Matchday'!Q21,0),IF(AND('Fixtures by Matchday'!C22&lt;&gt;"",'Fixtures by Matchday'!E22&lt;&gt;""),'Fixtures by Matchday'!C22-'Fixtures by Matchday'!E22,0))</f>
        <v>2</v>
      </c>
      <c r="E40" s="54">
        <f>SUM(IF('Fixtures by Matchday'!L21&lt;&gt;"",'Fixtures by Matchday'!L21,0),IF('Fixtures by Matchday'!S21&lt;&gt;"",'Fixtures by Matchday'!S21,0),IF('Fixtures by Matchday'!C22&lt;&gt;"",'Fixtures by Matchday'!C22,0))</f>
        <v>5</v>
      </c>
      <c r="F40" s="54">
        <f>C40*1000000+(D40+100)*1000+E40*10+(4-2)</f>
        <v>6102052</v>
      </c>
    </row>
    <row r="41" ht="15.0" customHeight="1">
      <c r="A41" s="54" t="s">
        <v>86</v>
      </c>
      <c r="B41" s="54" t="s">
        <v>220</v>
      </c>
      <c r="C41" s="54">
        <f>SUM(IF(AND('Fixtures by Matchday'!C22&lt;&gt;"",'Fixtures by Matchday'!E22&lt;&gt;""),IF('Fixtures by Matchday'!E22&gt;'Fixtures by Matchday'!C22,3,IF('Fixtures by Matchday'!E22='Fixtures by Matchday'!C22,1,0)),0),IF(AND('Fixtures by Matchday'!J22&lt;&gt;"",'Fixtures by Matchday'!L22&lt;&gt;""),IF('Fixtures by Matchday'!J22&gt;'Fixtures by Matchday'!L22,3,IF('Fixtures by Matchday'!J22='Fixtures by Matchday'!L22,1,0)),0),IF(AND('Fixtures by Matchday'!Q22&lt;&gt;"",'Fixtures by Matchday'!S22&lt;&gt;""),IF('Fixtures by Matchday'!Q22&gt;'Fixtures by Matchday'!S22,3,IF('Fixtures by Matchday'!Q22='Fixtures by Matchday'!S22,1,0)),0))</f>
        <v>1</v>
      </c>
      <c r="D41" s="54">
        <f>SUM(IF(AND('Fixtures by Matchday'!C22&lt;&gt;"",'Fixtures by Matchday'!E22&lt;&gt;""),'Fixtures by Matchday'!E22-'Fixtures by Matchday'!C22,0),IF(AND('Fixtures by Matchday'!J22&lt;&gt;"",'Fixtures by Matchday'!L22&lt;&gt;""),'Fixtures by Matchday'!J22-'Fixtures by Matchday'!L22,0),IF(AND('Fixtures by Matchday'!Q22&lt;&gt;"",'Fixtures by Matchday'!S22&lt;&gt;""),'Fixtures by Matchday'!Q22-'Fixtures by Matchday'!S22,0))</f>
        <v>-3</v>
      </c>
      <c r="E41" s="54">
        <f>SUM(IF('Fixtures by Matchday'!E22&lt;&gt;"",'Fixtures by Matchday'!E22,0),IF('Fixtures by Matchday'!J22&lt;&gt;"",'Fixtures by Matchday'!J22,0),IF('Fixtures by Matchday'!Q22&lt;&gt;"",'Fixtures by Matchday'!Q22,0))</f>
        <v>2</v>
      </c>
      <c r="F41" s="54">
        <f>C41*1000000+(D41+100)*1000+E41*10+(4-3)</f>
        <v>1097021</v>
      </c>
    </row>
    <row r="42" ht="15.0" customHeight="1">
      <c r="A42" s="54" t="s">
        <v>93</v>
      </c>
      <c r="B42" s="54" t="s">
        <v>136</v>
      </c>
      <c r="C42" s="54">
        <f>SUM(IF(AND('Fixtures by Matchday'!C23&lt;&gt;"",'Fixtures by Matchday'!E23&lt;&gt;""),IF('Fixtures by Matchday'!C23&gt;'Fixtures by Matchday'!E23,3,IF('Fixtures by Matchday'!C23='Fixtures by Matchday'!E23,1,0)),0),IF(AND('Fixtures by Matchday'!J23&lt;&gt;"",'Fixtures by Matchday'!L23&lt;&gt;""),IF('Fixtures by Matchday'!J23&gt;'Fixtures by Matchday'!L23,3,IF('Fixtures by Matchday'!J23='Fixtures by Matchday'!L23,1,0)),0),IF(AND('Fixtures by Matchday'!Q23&lt;&gt;"",'Fixtures by Matchday'!S23&lt;&gt;""),IF('Fixtures by Matchday'!S23&gt;'Fixtures by Matchday'!Q23,3,IF('Fixtures by Matchday'!S23='Fixtures by Matchday'!Q23,1,0)),0))</f>
        <v>9</v>
      </c>
      <c r="D42" s="54">
        <f>SUM(IF(AND('Fixtures by Matchday'!C23&lt;&gt;"",'Fixtures by Matchday'!E23&lt;&gt;""),'Fixtures by Matchday'!C23-'Fixtures by Matchday'!E23,0),IF(AND('Fixtures by Matchday'!J23&lt;&gt;"",'Fixtures by Matchday'!L23&lt;&gt;""),'Fixtures by Matchday'!J23-'Fixtures by Matchday'!L23,0),IF(AND('Fixtures by Matchday'!Q23&lt;&gt;"",'Fixtures by Matchday'!S23&lt;&gt;""),'Fixtures by Matchday'!S23-'Fixtures by Matchday'!Q23,0))</f>
        <v>6</v>
      </c>
      <c r="E42" s="54">
        <f>SUM(IF('Fixtures by Matchday'!C23&lt;&gt;"",'Fixtures by Matchday'!C23,0),IF('Fixtures by Matchday'!J23&lt;&gt;"",'Fixtures by Matchday'!J23,0),IF('Fixtures by Matchday'!S23&lt;&gt;"",'Fixtures by Matchday'!S23,0))</f>
        <v>8</v>
      </c>
      <c r="F42" s="54">
        <f>C42*1000000+(D42+100)*1000+E42*10+(4-0)</f>
        <v>9106084</v>
      </c>
    </row>
    <row r="43" ht="15.0" customHeight="1">
      <c r="A43" s="54" t="s">
        <v>93</v>
      </c>
      <c r="B43" s="54" t="s">
        <v>221</v>
      </c>
      <c r="C43" s="54">
        <f>SUM(IF(AND('Fixtures by Matchday'!C23&lt;&gt;"",'Fixtures by Matchday'!E23&lt;&gt;""),IF('Fixtures by Matchday'!E23&gt;'Fixtures by Matchday'!C23,3,IF('Fixtures by Matchday'!E23='Fixtures by Matchday'!C23,1,0)),0),IF(AND('Fixtures by Matchday'!J24&lt;&gt;"",'Fixtures by Matchday'!L24&lt;&gt;""),IF('Fixtures by Matchday'!L24&gt;'Fixtures by Matchday'!J24,3,IF('Fixtures by Matchday'!L24='Fixtures by Matchday'!J24,1,0)),0),IF(AND('Fixtures by Matchday'!Q24&lt;&gt;"",'Fixtures by Matchday'!S24&lt;&gt;""),IF('Fixtures by Matchday'!Q24&gt;'Fixtures by Matchday'!S24,3,IF('Fixtures by Matchday'!Q24='Fixtures by Matchday'!S24,1,0)),0))</f>
        <v>1</v>
      </c>
      <c r="D43" s="54">
        <f>SUM(IF(AND('Fixtures by Matchday'!C23&lt;&gt;"",'Fixtures by Matchday'!E23&lt;&gt;""),'Fixtures by Matchday'!E23-'Fixtures by Matchday'!C23,0),IF(AND('Fixtures by Matchday'!J24&lt;&gt;"",'Fixtures by Matchday'!L24&lt;&gt;""),'Fixtures by Matchday'!L24-'Fixtures by Matchday'!J24,0),IF(AND('Fixtures by Matchday'!Q24&lt;&gt;"",'Fixtures by Matchday'!S24&lt;&gt;""),'Fixtures by Matchday'!Q24-'Fixtures by Matchday'!S24,0))</f>
        <v>-5</v>
      </c>
      <c r="E43" s="54">
        <f>SUM(IF('Fixtures by Matchday'!E23&lt;&gt;"",'Fixtures by Matchday'!E23,0),IF('Fixtures by Matchday'!L24&lt;&gt;"",'Fixtures by Matchday'!L24,0),IF('Fixtures by Matchday'!Q24&lt;&gt;"",'Fixtures by Matchday'!Q24,0))</f>
        <v>1</v>
      </c>
      <c r="F43" s="54">
        <f>C43*1000000+(D43+100)*1000+E43*10+(4-1)</f>
        <v>1095013</v>
      </c>
    </row>
    <row r="44" ht="15.0" customHeight="1">
      <c r="A44" s="54" t="s">
        <v>93</v>
      </c>
      <c r="B44" s="54" t="s">
        <v>222</v>
      </c>
      <c r="C44" s="54">
        <f>SUM(IF(AND('Fixtures by Matchday'!J23&lt;&gt;"",'Fixtures by Matchday'!L23&lt;&gt;""),IF('Fixtures by Matchday'!L23&gt;'Fixtures by Matchday'!J23,3,IF('Fixtures by Matchday'!L23='Fixtures by Matchday'!J23,1,0)),0),IF(AND('Fixtures by Matchday'!C24&lt;&gt;"",'Fixtures by Matchday'!E24&lt;&gt;""),IF('Fixtures by Matchday'!C24&gt;'Fixtures by Matchday'!E24,3,IF('Fixtures by Matchday'!C24='Fixtures by Matchday'!E24,1,0)),0),IF(AND('Fixtures by Matchday'!Q24&lt;&gt;"",'Fixtures by Matchday'!S24&lt;&gt;""),IF('Fixtures by Matchday'!S24&gt;'Fixtures by Matchday'!Q24,3,IF('Fixtures by Matchday'!S24='Fixtures by Matchday'!Q24,1,0)),0))</f>
        <v>1</v>
      </c>
      <c r="D44" s="54">
        <f>SUM(IF(AND('Fixtures by Matchday'!J23&lt;&gt;"",'Fixtures by Matchday'!L23&lt;&gt;""),'Fixtures by Matchday'!L23-'Fixtures by Matchday'!J23,0),IF(AND('Fixtures by Matchday'!C24&lt;&gt;"",'Fixtures by Matchday'!E24&lt;&gt;""),'Fixtures by Matchday'!C24-'Fixtures by Matchday'!E24,0),IF(AND('Fixtures by Matchday'!Q24&lt;&gt;"",'Fixtures by Matchday'!S24&lt;&gt;""),'Fixtures by Matchday'!S24-'Fixtures by Matchday'!Q24,0))</f>
        <v>-4</v>
      </c>
      <c r="E44" s="54">
        <f>SUM(IF('Fixtures by Matchday'!L23&lt;&gt;"",'Fixtures by Matchday'!L23,0),IF('Fixtures by Matchday'!C24&lt;&gt;"",'Fixtures by Matchday'!C24,0),IF('Fixtures by Matchday'!S24&lt;&gt;"",'Fixtures by Matchday'!S24,0))</f>
        <v>3</v>
      </c>
      <c r="F44" s="54">
        <f>C44*1000000+(D44+100)*1000+E44*10+(4-2)</f>
        <v>1096032</v>
      </c>
    </row>
    <row r="45" ht="15.0" customHeight="1">
      <c r="A45" s="54" t="s">
        <v>93</v>
      </c>
      <c r="B45" s="54" t="s">
        <v>223</v>
      </c>
      <c r="C45" s="54">
        <f>SUM(IF(AND('Fixtures by Matchday'!Q23&lt;&gt;"",'Fixtures by Matchday'!S23&lt;&gt;""),IF('Fixtures by Matchday'!Q23&gt;'Fixtures by Matchday'!S23,3,IF('Fixtures by Matchday'!Q23='Fixtures by Matchday'!S23,1,0)),0),IF(AND('Fixtures by Matchday'!C24&lt;&gt;"",'Fixtures by Matchday'!E24&lt;&gt;""),IF('Fixtures by Matchday'!E24&gt;'Fixtures by Matchday'!C24,3,IF('Fixtures by Matchday'!E24='Fixtures by Matchday'!C24,1,0)),0),IF(AND('Fixtures by Matchday'!J24&lt;&gt;"",'Fixtures by Matchday'!L24&lt;&gt;""),IF('Fixtures by Matchday'!J24&gt;'Fixtures by Matchday'!L24,3,IF('Fixtures by Matchday'!J24='Fixtures by Matchday'!L24,1,0)),0))</f>
        <v>6</v>
      </c>
      <c r="D45" s="54">
        <f>SUM(IF(AND('Fixtures by Matchday'!Q23&lt;&gt;"",'Fixtures by Matchday'!S23&lt;&gt;""),'Fixtures by Matchday'!Q23-'Fixtures by Matchday'!S23,0),IF(AND('Fixtures by Matchday'!C24&lt;&gt;"",'Fixtures by Matchday'!E24&lt;&gt;""),'Fixtures by Matchday'!E24-'Fixtures by Matchday'!C24,0),IF(AND('Fixtures by Matchday'!J24&lt;&gt;"",'Fixtures by Matchday'!L24&lt;&gt;""),'Fixtures by Matchday'!J24-'Fixtures by Matchday'!L24,0))</f>
        <v>3</v>
      </c>
      <c r="E45" s="54">
        <f>SUM(IF('Fixtures by Matchday'!Q23&lt;&gt;"",'Fixtures by Matchday'!Q23,0),IF('Fixtures by Matchday'!E24&lt;&gt;"",'Fixtures by Matchday'!E24,0),IF('Fixtures by Matchday'!J24&lt;&gt;"",'Fixtures by Matchday'!J24,0))</f>
        <v>6</v>
      </c>
      <c r="F45" s="54">
        <f>C45*1000000+(D45+100)*1000+E45*10+(4-3)</f>
        <v>6103061</v>
      </c>
    </row>
    <row r="46" ht="15.0" customHeight="1">
      <c r="A46" s="54" t="s">
        <v>102</v>
      </c>
      <c r="B46" s="54" t="s">
        <v>127</v>
      </c>
      <c r="C46" s="54">
        <f>SUM(IF(AND('Fixtures by Matchday'!C25&lt;&gt;"",'Fixtures by Matchday'!E25&lt;&gt;""),IF('Fixtures by Matchday'!C25&gt;'Fixtures by Matchday'!E25,3,IF('Fixtures by Matchday'!C25='Fixtures by Matchday'!E25,1,0)),0),IF(AND('Fixtures by Matchday'!J25&lt;&gt;"",'Fixtures by Matchday'!L25&lt;&gt;""),IF('Fixtures by Matchday'!J25&gt;'Fixtures by Matchday'!L25,3,IF('Fixtures by Matchday'!J25='Fixtures by Matchday'!L25,1,0)),0),IF(AND('Fixtures by Matchday'!Q26&lt;&gt;"",'Fixtures by Matchday'!S26&lt;&gt;""),IF('Fixtures by Matchday'!S26&gt;'Fixtures by Matchday'!Q26,3,IF('Fixtures by Matchday'!S26='Fixtures by Matchday'!Q26,1,0)),0))</f>
        <v>9</v>
      </c>
      <c r="D46" s="54">
        <f>SUM(IF(AND('Fixtures by Matchday'!C25&lt;&gt;"",'Fixtures by Matchday'!E25&lt;&gt;""),'Fixtures by Matchday'!C25-'Fixtures by Matchday'!E25,0),IF(AND('Fixtures by Matchday'!J25&lt;&gt;"",'Fixtures by Matchday'!L25&lt;&gt;""),'Fixtures by Matchday'!J25-'Fixtures by Matchday'!L25,0),IF(AND('Fixtures by Matchday'!Q26&lt;&gt;"",'Fixtures by Matchday'!S26&lt;&gt;""),'Fixtures by Matchday'!S26-'Fixtures by Matchday'!Q26,0))</f>
        <v>6</v>
      </c>
      <c r="E46" s="54">
        <f>SUM(IF('Fixtures by Matchday'!C25&lt;&gt;"",'Fixtures by Matchday'!C25,0),IF('Fixtures by Matchday'!J25&lt;&gt;"",'Fixtures by Matchday'!J25,0),IF('Fixtures by Matchday'!S26&lt;&gt;"",'Fixtures by Matchday'!S26,0))</f>
        <v>7</v>
      </c>
      <c r="F46" s="54">
        <f>C46*1000000+(D46+100)*1000+E46*10+(4-0)</f>
        <v>9106074</v>
      </c>
    </row>
    <row r="47" ht="15.0" customHeight="1">
      <c r="A47" s="54" t="s">
        <v>102</v>
      </c>
      <c r="B47" s="54" t="s">
        <v>131</v>
      </c>
      <c r="C47" s="54">
        <f>SUM(IF(AND('Fixtures by Matchday'!C25&lt;&gt;"",'Fixtures by Matchday'!E25&lt;&gt;""),IF('Fixtures by Matchday'!E25&gt;'Fixtures by Matchday'!C25,3,IF('Fixtures by Matchday'!E25='Fixtures by Matchday'!C25,1,0)),0),IF(AND('Fixtures by Matchday'!Q25&lt;&gt;"",'Fixtures by Matchday'!S25&lt;&gt;""),IF('Fixtures by Matchday'!Q25&gt;'Fixtures by Matchday'!S25,3,IF('Fixtures by Matchday'!Q25='Fixtures by Matchday'!S25,1,0)),0),IF(AND('Fixtures by Matchday'!J26&lt;&gt;"",'Fixtures by Matchday'!L26&lt;&gt;""),IF('Fixtures by Matchday'!L26&gt;'Fixtures by Matchday'!J26,3,IF('Fixtures by Matchday'!L26='Fixtures by Matchday'!J26,1,0)),0))</f>
        <v>6</v>
      </c>
      <c r="D47" s="54">
        <f>SUM(IF(AND('Fixtures by Matchday'!C25&lt;&gt;"",'Fixtures by Matchday'!E25&lt;&gt;""),'Fixtures by Matchday'!E25-'Fixtures by Matchday'!C25,0),IF(AND('Fixtures by Matchday'!Q25&lt;&gt;"",'Fixtures by Matchday'!S25&lt;&gt;""),'Fixtures by Matchday'!Q25-'Fixtures by Matchday'!S25,0),IF(AND('Fixtures by Matchday'!J26&lt;&gt;"",'Fixtures by Matchday'!L26&lt;&gt;""),'Fixtures by Matchday'!L26-'Fixtures by Matchday'!J26,0))</f>
        <v>2</v>
      </c>
      <c r="E47" s="54">
        <f>SUM(IF('Fixtures by Matchday'!E25&lt;&gt;"",'Fixtures by Matchday'!E25,0),IF('Fixtures by Matchday'!Q25&lt;&gt;"",'Fixtures by Matchday'!Q25,0),IF('Fixtures by Matchday'!L26&lt;&gt;"",'Fixtures by Matchday'!L26,0))</f>
        <v>5</v>
      </c>
      <c r="F47" s="54">
        <f>C47*1000000+(D47+100)*1000+E47*10+(4-1)</f>
        <v>6102053</v>
      </c>
    </row>
    <row r="48" ht="15.0" customHeight="1">
      <c r="A48" s="54" t="s">
        <v>102</v>
      </c>
      <c r="B48" s="54" t="s">
        <v>224</v>
      </c>
      <c r="C48" s="54">
        <f>SUM(IF(AND('Fixtures by Matchday'!J25&lt;&gt;"",'Fixtures by Matchday'!L25&lt;&gt;""),IF('Fixtures by Matchday'!L25&gt;'Fixtures by Matchday'!J25,3,IF('Fixtures by Matchday'!L25='Fixtures by Matchday'!J25,1,0)),0),IF(AND('Fixtures by Matchday'!Q25&lt;&gt;"",'Fixtures by Matchday'!S25&lt;&gt;""),IF('Fixtures by Matchday'!S25&gt;'Fixtures by Matchday'!Q25,3,IF('Fixtures by Matchday'!S25='Fixtures by Matchday'!Q25,1,0)),0),IF(AND('Fixtures by Matchday'!C26&lt;&gt;"",'Fixtures by Matchday'!E26&lt;&gt;""),IF('Fixtures by Matchday'!C26&gt;'Fixtures by Matchday'!E26,3,IF('Fixtures by Matchday'!C26='Fixtures by Matchday'!E26,1,0)),0))</f>
        <v>3</v>
      </c>
      <c r="D48" s="54">
        <f>SUM(IF(AND('Fixtures by Matchday'!J25&lt;&gt;"",'Fixtures by Matchday'!L25&lt;&gt;""),'Fixtures by Matchday'!L25-'Fixtures by Matchday'!J25,0),IF(AND('Fixtures by Matchday'!Q25&lt;&gt;"",'Fixtures by Matchday'!S25&lt;&gt;""),'Fixtures by Matchday'!S25-'Fixtures by Matchday'!Q25,0),IF(AND('Fixtures by Matchday'!C26&lt;&gt;"",'Fixtures by Matchday'!E26&lt;&gt;""),'Fixtures by Matchday'!C26-'Fixtures by Matchday'!E26,0))</f>
        <v>-3</v>
      </c>
      <c r="E48" s="54">
        <f>SUM(IF('Fixtures by Matchday'!L25&lt;&gt;"",'Fixtures by Matchday'!L25,0),IF('Fixtures by Matchday'!S25&lt;&gt;"",'Fixtures by Matchday'!S25,0),IF('Fixtures by Matchday'!C26&lt;&gt;"",'Fixtures by Matchday'!C26,0))</f>
        <v>3</v>
      </c>
      <c r="F48" s="54">
        <f>C48*1000000+(D48+100)*1000+E48*10+(4-2)</f>
        <v>3097032</v>
      </c>
    </row>
    <row r="49" ht="15.0" customHeight="1">
      <c r="A49" s="54" t="s">
        <v>102</v>
      </c>
      <c r="B49" s="54" t="s">
        <v>225</v>
      </c>
      <c r="C49" s="54">
        <f>SUM(IF(AND('Fixtures by Matchday'!C26&lt;&gt;"",'Fixtures by Matchday'!E26&lt;&gt;""),IF('Fixtures by Matchday'!E26&gt;'Fixtures by Matchday'!C26,3,IF('Fixtures by Matchday'!E26='Fixtures by Matchday'!C26,1,0)),0),IF(AND('Fixtures by Matchday'!J26&lt;&gt;"",'Fixtures by Matchday'!L26&lt;&gt;""),IF('Fixtures by Matchday'!J26&gt;'Fixtures by Matchday'!L26,3,IF('Fixtures by Matchday'!J26='Fixtures by Matchday'!L26,1,0)),0),IF(AND('Fixtures by Matchday'!Q26&lt;&gt;"",'Fixtures by Matchday'!S26&lt;&gt;""),IF('Fixtures by Matchday'!Q26&gt;'Fixtures by Matchday'!S26,3,IF('Fixtures by Matchday'!Q26='Fixtures by Matchday'!S26,1,0)),0))</f>
        <v>0</v>
      </c>
      <c r="D49" s="54">
        <f>SUM(IF(AND('Fixtures by Matchday'!C26&lt;&gt;"",'Fixtures by Matchday'!E26&lt;&gt;""),'Fixtures by Matchday'!E26-'Fixtures by Matchday'!C26,0),IF(AND('Fixtures by Matchday'!J26&lt;&gt;"",'Fixtures by Matchday'!L26&lt;&gt;""),'Fixtures by Matchday'!J26-'Fixtures by Matchday'!L26,0),IF(AND('Fixtures by Matchday'!Q26&lt;&gt;"",'Fixtures by Matchday'!S26&lt;&gt;""),'Fixtures by Matchday'!Q26-'Fixtures by Matchday'!S26,0))</f>
        <v>-5</v>
      </c>
      <c r="E49" s="54">
        <f>SUM(IF('Fixtures by Matchday'!E26&lt;&gt;"",'Fixtures by Matchday'!E26,0),IF('Fixtures by Matchday'!J26&lt;&gt;"",'Fixtures by Matchday'!J26,0),IF('Fixtures by Matchday'!Q26&lt;&gt;"",'Fixtures by Matchday'!Q26,0))</f>
        <v>1</v>
      </c>
      <c r="F49" s="54">
        <f>C49*1000000+(D49+100)*1000+E49*10+(4-3)</f>
        <v>95011</v>
      </c>
    </row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3" width="14.0"/>
    <col customWidth="1" min="24" max="26" width="8.75"/>
  </cols>
  <sheetData>
    <row r="1" ht="15.0" customHeight="1">
      <c r="A1" s="59" t="s">
        <v>153</v>
      </c>
      <c r="B1" s="59" t="s">
        <v>246</v>
      </c>
      <c r="C1" s="59" t="s">
        <v>247</v>
      </c>
      <c r="D1" s="59" t="s">
        <v>248</v>
      </c>
      <c r="E1" s="59" t="s">
        <v>249</v>
      </c>
      <c r="F1" s="59" t="s">
        <v>250</v>
      </c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</row>
    <row r="2" ht="15.0" customHeight="1">
      <c r="A2" s="54" t="s">
        <v>11</v>
      </c>
      <c r="B2" s="54" t="str">
        <f>'Fixtures by Matchday'!$W$4</f>
        <v>Μεξικό</v>
      </c>
      <c r="C2" s="54" t="str">
        <f>'Fixtures by Matchday'!$W$5</f>
        <v>Τσεχία</v>
      </c>
      <c r="D2" s="54" t="str">
        <f>'Fixtures by Matchday'!$W$6</f>
        <v>Νότια Κορέα</v>
      </c>
      <c r="E2" s="54">
        <f t="array" ref="E2">IFERROR(INDEX(StandingsCalc!$F$2:$F$49,MATCH(D2,StandingsCalc!$B$2:$B$49,0))+(13-1)/1000,-999999)</f>
        <v>3098042.012</v>
      </c>
      <c r="F2" s="54">
        <f t="shared" ref="F2:F13" si="1">1+COUNTIF($E$2:$E$13,"&gt;"&amp;E2)</f>
        <v>3</v>
      </c>
    </row>
    <row r="3" ht="15.0" customHeight="1">
      <c r="A3" s="54" t="s">
        <v>22</v>
      </c>
      <c r="B3" s="54" t="str">
        <f>'Fixtures by Matchday'!$AB$4</f>
        <v>Ελβετία</v>
      </c>
      <c r="C3" s="54" t="str">
        <f>'Fixtures by Matchday'!$AB$5</f>
        <v>Καναδάς</v>
      </c>
      <c r="D3" s="54" t="str">
        <f>'Fixtures by Matchday'!$AB$6</f>
        <v>Βοσνία και Ερζεγοβίνη</v>
      </c>
      <c r="E3" s="54">
        <f t="array" ref="E3">IFERROR(INDEX(StandingsCalc!$F$2:$F$49,MATCH(D3,StandingsCalc!$B$2:$B$49,0))+(13-2)/1000,-999999)</f>
        <v>3096021.011</v>
      </c>
      <c r="F3" s="54">
        <f t="shared" si="1"/>
        <v>9</v>
      </c>
    </row>
    <row r="4" ht="15.0" customHeight="1">
      <c r="A4" s="54" t="s">
        <v>29</v>
      </c>
      <c r="B4" s="54" t="str">
        <f>'Fixtures by Matchday'!$AG$4</f>
        <v>Βραζιλία</v>
      </c>
      <c r="C4" s="54" t="str">
        <f>'Fixtures by Matchday'!$AG$5</f>
        <v>Μαρόκο</v>
      </c>
      <c r="D4" s="54" t="str">
        <f>'Fixtures by Matchday'!$AG$6</f>
        <v>Σκωτία</v>
      </c>
      <c r="E4" s="54">
        <f t="array" ref="E4">IFERROR(INDEX(StandingsCalc!$F$2:$F$49,MATCH(D4,StandingsCalc!$B$2:$B$49,0))+(13-3)/1000,-999999)</f>
        <v>3098041.01</v>
      </c>
      <c r="F4" s="54">
        <f t="shared" si="1"/>
        <v>5</v>
      </c>
    </row>
    <row r="5" ht="15.0" customHeight="1">
      <c r="A5" s="54" t="s">
        <v>36</v>
      </c>
      <c r="B5" s="54" t="str">
        <f>'Fixtures by Matchday'!$AL$4</f>
        <v>Αυστραλία</v>
      </c>
      <c r="C5" s="54" t="str">
        <f>'Fixtures by Matchday'!$AL$5</f>
        <v>ΗΠΑ</v>
      </c>
      <c r="D5" s="54" t="str">
        <f>'Fixtures by Matchday'!$AL$6</f>
        <v>Παραγουάη</v>
      </c>
      <c r="E5" s="54">
        <f t="array" ref="E5">IFERROR(INDEX(StandingsCalc!$F$2:$F$49,MATCH(D5,StandingsCalc!$B$2:$B$49,0))+(13-4)/1000,-999999)</f>
        <v>3098033.009</v>
      </c>
      <c r="F5" s="54">
        <f t="shared" si="1"/>
        <v>6</v>
      </c>
    </row>
    <row r="6" ht="15.0" customHeight="1">
      <c r="A6" s="54" t="s">
        <v>47</v>
      </c>
      <c r="B6" s="54" t="str">
        <f>'Fixtures by Matchday'!$W$11</f>
        <v>Γερμανία</v>
      </c>
      <c r="C6" s="54" t="str">
        <f>'Fixtures by Matchday'!$W$12</f>
        <v>Εκουαδόρ</v>
      </c>
      <c r="D6" s="54" t="str">
        <f>'Fixtures by Matchday'!$W$13</f>
        <v>Κουρασάο</v>
      </c>
      <c r="E6" s="54">
        <f t="array" ref="E6">IFERROR(INDEX(StandingsCalc!$F$2:$F$49,MATCH(D6,StandingsCalc!$B$2:$B$49,0))+(13-5)/1000,-999999)</f>
        <v>3096023.008</v>
      </c>
      <c r="F6" s="54">
        <f t="shared" si="1"/>
        <v>8</v>
      </c>
    </row>
    <row r="7" ht="15.0" customHeight="1">
      <c r="A7" s="54" t="s">
        <v>54</v>
      </c>
      <c r="B7" s="54" t="str">
        <f>'Fixtures by Matchday'!$AB$11</f>
        <v>Ολλανδία</v>
      </c>
      <c r="C7" s="54" t="str">
        <f>'Fixtures by Matchday'!$AB$12</f>
        <v>Ιαπωνία</v>
      </c>
      <c r="D7" s="54" t="str">
        <f>'Fixtures by Matchday'!$AB$13</f>
        <v>Σουηδία</v>
      </c>
      <c r="E7" s="54">
        <f t="array" ref="E7">IFERROR(INDEX(StandingsCalc!$F$2:$F$49,MATCH(D7,StandingsCalc!$B$2:$B$49,0))+(13-6)/1000,-999999)</f>
        <v>2099032.007</v>
      </c>
      <c r="F7" s="54">
        <f t="shared" si="1"/>
        <v>10</v>
      </c>
    </row>
    <row r="8" ht="15.0" customHeight="1">
      <c r="A8" s="54" t="s">
        <v>61</v>
      </c>
      <c r="B8" s="54" t="str">
        <f>'Fixtures by Matchday'!$AG$11</f>
        <v>Βέλγιο</v>
      </c>
      <c r="C8" s="54" t="str">
        <f>'Fixtures by Matchday'!$AG$12</f>
        <v>Αίγυπτος</v>
      </c>
      <c r="D8" s="54" t="str">
        <f>'Fixtures by Matchday'!$AG$13</f>
        <v>Νέα Ζηλανδία</v>
      </c>
      <c r="E8" s="54">
        <f t="array" ref="E8">IFERROR(INDEX(StandingsCalc!$F$2:$F$49,MATCH(D8,StandingsCalc!$B$2:$B$49,0))+(13-7)/1000,-999999)</f>
        <v>4100041.006</v>
      </c>
      <c r="F8" s="54">
        <f t="shared" si="1"/>
        <v>1</v>
      </c>
    </row>
    <row r="9" ht="15.0" customHeight="1">
      <c r="A9" s="54" t="s">
        <v>72</v>
      </c>
      <c r="B9" s="54" t="str">
        <f>'Fixtures by Matchday'!$AL$11</f>
        <v>Ισπανία</v>
      </c>
      <c r="C9" s="54" t="str">
        <f>'Fixtures by Matchday'!$AL$12</f>
        <v>Ουρουγουάη</v>
      </c>
      <c r="D9" s="54" t="str">
        <f>'Fixtures by Matchday'!$AL$13</f>
        <v>Σαουδική Αραβία</v>
      </c>
      <c r="E9" s="54">
        <f t="array" ref="E9">IFERROR(INDEX(StandingsCalc!$F$2:$F$49,MATCH(D9,StandingsCalc!$B$2:$B$49,0))+(13-8)/1000,-999999)</f>
        <v>3098042.005</v>
      </c>
      <c r="F9" s="54">
        <f t="shared" si="1"/>
        <v>4</v>
      </c>
    </row>
    <row r="10" ht="15.0" customHeight="1">
      <c r="A10" s="54" t="s">
        <v>79</v>
      </c>
      <c r="B10" s="54" t="str">
        <f>'Fixtures by Matchday'!$W$18</f>
        <v>Γαλλία</v>
      </c>
      <c r="C10" s="54" t="str">
        <f>'Fixtures by Matchday'!$W$19</f>
        <v>Νορβηγία</v>
      </c>
      <c r="D10" s="54" t="str">
        <f>'Fixtures by Matchday'!$W$20</f>
        <v>Σενεγάλη</v>
      </c>
      <c r="E10" s="54">
        <f t="array" ref="E10">IFERROR(INDEX(StandingsCalc!$F$2:$F$49,MATCH(D10,StandingsCalc!$B$2:$B$49,0))+(13-9)/1000,-999999)</f>
        <v>3098043.004</v>
      </c>
      <c r="F10" s="54">
        <f t="shared" si="1"/>
        <v>2</v>
      </c>
    </row>
    <row r="11" ht="15.0" customHeight="1">
      <c r="A11" s="54" t="s">
        <v>86</v>
      </c>
      <c r="B11" s="54" t="str">
        <f>'Fixtures by Matchday'!$AB$18</f>
        <v>Αργεντινή</v>
      </c>
      <c r="C11" s="54" t="str">
        <f>'Fixtures by Matchday'!$AB$19</f>
        <v>Αυστρία</v>
      </c>
      <c r="D11" s="54" t="str">
        <f>'Fixtures by Matchday'!$AB$20</f>
        <v>Ιορδανία</v>
      </c>
      <c r="E11" s="54">
        <f t="array" ref="E11">IFERROR(INDEX(StandingsCalc!$F$2:$F$49,MATCH(D11,StandingsCalc!$B$2:$B$49,0))+(13-10)/1000,-999999)</f>
        <v>1097021.003</v>
      </c>
      <c r="F11" s="54">
        <f t="shared" si="1"/>
        <v>11</v>
      </c>
    </row>
    <row r="12" ht="15.0" customHeight="1">
      <c r="A12" s="54" t="s">
        <v>93</v>
      </c>
      <c r="B12" s="54" t="str">
        <f>'Fixtures by Matchday'!$AG$18</f>
        <v>Πορτογαλία</v>
      </c>
      <c r="C12" s="54" t="str">
        <f>'Fixtures by Matchday'!$AG$19</f>
        <v>Κολομβία</v>
      </c>
      <c r="D12" s="54" t="str">
        <f>'Fixtures by Matchday'!$AG$20</f>
        <v>Ουζμπεκιστάν</v>
      </c>
      <c r="E12" s="54">
        <f t="array" ref="E12">IFERROR(INDEX(StandingsCalc!$F$2:$F$49,MATCH(D12,StandingsCalc!$B$2:$B$49,0))+(13-11)/1000,-999999)</f>
        <v>1096032.002</v>
      </c>
      <c r="F12" s="54">
        <f t="shared" si="1"/>
        <v>12</v>
      </c>
    </row>
    <row r="13" ht="15.0" customHeight="1">
      <c r="A13" s="54" t="s">
        <v>102</v>
      </c>
      <c r="B13" s="54" t="str">
        <f>'Fixtures by Matchday'!$AL$18</f>
        <v>Αγγλία</v>
      </c>
      <c r="C13" s="54" t="str">
        <f>'Fixtures by Matchday'!$AL$19</f>
        <v>Κροατία</v>
      </c>
      <c r="D13" s="54" t="str">
        <f>'Fixtures by Matchday'!$AL$20</f>
        <v>Γκάνα</v>
      </c>
      <c r="E13" s="54">
        <f t="array" ref="E13">IFERROR(INDEX(StandingsCalc!$F$2:$F$49,MATCH(D13,StandingsCalc!$B$2:$B$49,0))+(13-12)/1000,-999999)</f>
        <v>3097032.001</v>
      </c>
      <c r="F13" s="54">
        <f t="shared" si="1"/>
        <v>7</v>
      </c>
    </row>
    <row r="14" ht="12.75" customHeight="1"/>
    <row r="15" ht="12.75" customHeight="1"/>
    <row r="16" ht="12.75" customHeight="1"/>
    <row r="17" ht="12.75" customHeight="1"/>
    <row r="18" ht="15.0" customHeight="1">
      <c r="K18" s="54" t="s">
        <v>251</v>
      </c>
    </row>
    <row r="19" ht="15.0" customHeight="1">
      <c r="J19" s="54" t="s">
        <v>252</v>
      </c>
      <c r="K19" s="54" t="s">
        <v>253</v>
      </c>
      <c r="L19" s="54" t="s">
        <v>254</v>
      </c>
      <c r="M19" s="54" t="s">
        <v>255</v>
      </c>
      <c r="N19" s="54" t="s">
        <v>256</v>
      </c>
      <c r="O19" s="54" t="s">
        <v>257</v>
      </c>
      <c r="P19" s="54" t="s">
        <v>258</v>
      </c>
      <c r="Q19" s="54" t="s">
        <v>259</v>
      </c>
      <c r="R19" s="54" t="s">
        <v>260</v>
      </c>
      <c r="S19" s="54" t="s">
        <v>261</v>
      </c>
      <c r="T19" s="54" t="s">
        <v>262</v>
      </c>
      <c r="U19" s="54" t="s">
        <v>263</v>
      </c>
      <c r="V19" s="54" t="s">
        <v>264</v>
      </c>
      <c r="W19" s="54" t="s">
        <v>265</v>
      </c>
    </row>
    <row r="20" ht="15.0" customHeight="1">
      <c r="J20" s="54" t="str">
        <f>TRIM(IF($F$2&lt;=8,$A$2&amp;" ","")&amp;IF($F$3&lt;=8,$A$3&amp;" ","")&amp;IF($F$4&lt;=8,$A$4&amp;" ","")&amp;IF($F$5&lt;=8,$A$5&amp;" ","")&amp;IF($F$6&lt;=8,$A$6&amp;" ","")&amp;IF($F$7&lt;=8,$A$7&amp;" ","")&amp;IF($F$8&lt;=8,$A$8&amp;" ","")&amp;IF($F$9&lt;=8,$A$9&amp;" ","")&amp;IF($F$10&lt;=8,$A$10&amp;" ","")&amp;IF($F$11&lt;=8,$A$11&amp;" ","")&amp;IF($F$12&lt;=8,$A$12&amp;" ","")&amp;IF($F$13&lt;=8,$A$13,""))</f>
        <v>A C D E G H I L</v>
      </c>
      <c r="K20" s="54">
        <v>74.0</v>
      </c>
      <c r="L20" s="54" t="s">
        <v>11</v>
      </c>
      <c r="M20" s="54" t="s">
        <v>11</v>
      </c>
      <c r="N20" s="54" t="s">
        <v>22</v>
      </c>
      <c r="O20" s="54" t="s">
        <v>29</v>
      </c>
      <c r="P20" s="54" t="s">
        <v>36</v>
      </c>
      <c r="Q20" s="54" t="s">
        <v>54</v>
      </c>
      <c r="R20" s="54">
        <f t="shared" ref="R20:V20" si="2">IFERROR(IF(INDEX($F$2:$F$13,MATCH(M20,$A$2:$A$13,0))&lt;=8,100-INDEX($F$2:$F$13,MATCH(M20,$A$2:$A$13,0)),-999),-999)</f>
        <v>97</v>
      </c>
      <c r="S20" s="54">
        <f t="shared" si="2"/>
        <v>-999</v>
      </c>
      <c r="T20" s="54">
        <f t="shared" si="2"/>
        <v>95</v>
      </c>
      <c r="U20" s="54">
        <f t="shared" si="2"/>
        <v>94</v>
      </c>
      <c r="V20" s="54">
        <f t="shared" si="2"/>
        <v>-999</v>
      </c>
      <c r="W20" s="54" t="str">
        <f t="shared" ref="W20:W27" si="3">IF($L20="","",INDEX($D$2:$D$13,MATCH($L20,$A$2:$A$13,0),1))</f>
        <v>Νότια Κορέα</v>
      </c>
    </row>
    <row r="21" ht="15.0" customHeight="1">
      <c r="K21" s="54">
        <v>77.0</v>
      </c>
      <c r="L21" s="54" t="s">
        <v>36</v>
      </c>
      <c r="M21" s="54" t="s">
        <v>29</v>
      </c>
      <c r="N21" s="54" t="s">
        <v>36</v>
      </c>
      <c r="O21" s="54" t="s">
        <v>54</v>
      </c>
      <c r="P21" s="54" t="s">
        <v>61</v>
      </c>
      <c r="Q21" s="54" t="s">
        <v>72</v>
      </c>
      <c r="R21" s="54">
        <f t="shared" ref="R21:R27" si="4">IFERROR(IF(AND(INDEX($F$2:$F$13,MATCH(M21,$A$2:$A$13,0))&lt;=8,COUNTIF($L$20:L20,M21)=0),100-INDEX($F$2:$F$13,MATCH(M21,$A$2:$A$13,0)),-999),-999)</f>
        <v>95</v>
      </c>
      <c r="S21" s="54">
        <f t="shared" ref="S21:S27" si="5">IFERROR(IF(AND(INDEX($F$2:$F$13,MATCH(N21,$A$2:$A$13,0))&lt;=8,COUNTIF($L$20:L20,N21)=0),100-INDEX($F$2:$F$13,MATCH(N21,$A$2:$A$13,0)),-999),-999)</f>
        <v>94</v>
      </c>
      <c r="T21" s="54">
        <f t="shared" ref="T21:T27" si="6">IFERROR(IF(AND(INDEX($F$2:$F$13,MATCH(O21,$A$2:$A$13,0))&lt;=8,COUNTIF($L$20:L20,O21)=0),100-INDEX($F$2:$F$13,MATCH(O21,$A$2:$A$13,0)),-999),-999)</f>
        <v>-999</v>
      </c>
      <c r="U21" s="54">
        <f t="shared" ref="U21:U27" si="7">IFERROR(IF(AND(INDEX($F$2:$F$13,MATCH(P21,$A$2:$A$13,0))&lt;=8,COUNTIF($L$20:L20,P21)=0),100-INDEX($F$2:$F$13,MATCH(P21,$A$2:$A$13,0)),-999),-999)</f>
        <v>99</v>
      </c>
      <c r="V21" s="54">
        <f t="shared" ref="V21:V27" si="8">IFERROR(IF(AND(INDEX($F$2:$F$13,MATCH(Q21,$A$2:$A$13,0))&lt;=8,COUNTIF($L$20:L20,Q21)=0),100-INDEX($F$2:$F$13,MATCH(Q21,$A$2:$A$13,0)),-999),-999)</f>
        <v>96</v>
      </c>
      <c r="W21" s="54" t="str">
        <f t="shared" si="3"/>
        <v>Παραγουάη</v>
      </c>
    </row>
    <row r="22" ht="15.0" customHeight="1">
      <c r="K22" s="54">
        <v>79.0</v>
      </c>
      <c r="L22" s="54" t="s">
        <v>72</v>
      </c>
      <c r="M22" s="54" t="s">
        <v>29</v>
      </c>
      <c r="N22" s="54" t="s">
        <v>47</v>
      </c>
      <c r="O22" s="54" t="s">
        <v>54</v>
      </c>
      <c r="P22" s="54" t="s">
        <v>72</v>
      </c>
      <c r="Q22" s="54" t="s">
        <v>79</v>
      </c>
      <c r="R22" s="54">
        <f t="shared" si="4"/>
        <v>95</v>
      </c>
      <c r="S22" s="54">
        <f t="shared" si="5"/>
        <v>92</v>
      </c>
      <c r="T22" s="54">
        <f t="shared" si="6"/>
        <v>-999</v>
      </c>
      <c r="U22" s="54">
        <f t="shared" si="7"/>
        <v>96</v>
      </c>
      <c r="V22" s="54">
        <f t="shared" si="8"/>
        <v>98</v>
      </c>
      <c r="W22" s="54" t="str">
        <f t="shared" si="3"/>
        <v>Σαουδική Αραβία</v>
      </c>
    </row>
    <row r="23" ht="15.0" customHeight="1">
      <c r="K23" s="54">
        <v>80.0</v>
      </c>
      <c r="L23" s="54" t="s">
        <v>93</v>
      </c>
      <c r="M23" s="54" t="s">
        <v>47</v>
      </c>
      <c r="N23" s="54" t="s">
        <v>72</v>
      </c>
      <c r="O23" s="54" t="s">
        <v>79</v>
      </c>
      <c r="P23" s="54" t="s">
        <v>86</v>
      </c>
      <c r="Q23" s="54" t="s">
        <v>93</v>
      </c>
      <c r="R23" s="54">
        <f t="shared" si="4"/>
        <v>92</v>
      </c>
      <c r="S23" s="54">
        <f t="shared" si="5"/>
        <v>-999</v>
      </c>
      <c r="T23" s="54">
        <f t="shared" si="6"/>
        <v>98</v>
      </c>
      <c r="U23" s="54">
        <f t="shared" si="7"/>
        <v>-999</v>
      </c>
      <c r="V23" s="54">
        <f t="shared" si="8"/>
        <v>-999</v>
      </c>
      <c r="W23" s="54" t="str">
        <f t="shared" si="3"/>
        <v>Ουζμπεκιστάν</v>
      </c>
    </row>
    <row r="24" ht="15.0" customHeight="1">
      <c r="K24" s="54">
        <v>81.0</v>
      </c>
      <c r="L24" s="54" t="s">
        <v>22</v>
      </c>
      <c r="M24" s="54" t="s">
        <v>22</v>
      </c>
      <c r="N24" s="54" t="s">
        <v>47</v>
      </c>
      <c r="O24" s="54" t="s">
        <v>54</v>
      </c>
      <c r="P24" s="54" t="s">
        <v>79</v>
      </c>
      <c r="Q24" s="54" t="s">
        <v>86</v>
      </c>
      <c r="R24" s="54">
        <f t="shared" si="4"/>
        <v>-999</v>
      </c>
      <c r="S24" s="54">
        <f t="shared" si="5"/>
        <v>92</v>
      </c>
      <c r="T24" s="54">
        <f t="shared" si="6"/>
        <v>-999</v>
      </c>
      <c r="U24" s="54">
        <f t="shared" si="7"/>
        <v>98</v>
      </c>
      <c r="V24" s="54">
        <f t="shared" si="8"/>
        <v>-999</v>
      </c>
      <c r="W24" s="54" t="str">
        <f t="shared" si="3"/>
        <v>Βοσνία και Ερζεγοβίνη</v>
      </c>
    </row>
    <row r="25" ht="15.0" customHeight="1">
      <c r="K25" s="54">
        <v>82.0</v>
      </c>
      <c r="L25" s="54" t="s">
        <v>79</v>
      </c>
      <c r="M25" s="54" t="s">
        <v>11</v>
      </c>
      <c r="N25" s="54" t="s">
        <v>47</v>
      </c>
      <c r="O25" s="54" t="s">
        <v>72</v>
      </c>
      <c r="P25" s="54" t="s">
        <v>79</v>
      </c>
      <c r="Q25" s="54" t="s">
        <v>86</v>
      </c>
      <c r="R25" s="54">
        <f t="shared" si="4"/>
        <v>-999</v>
      </c>
      <c r="S25" s="54">
        <f t="shared" si="5"/>
        <v>92</v>
      </c>
      <c r="T25" s="54">
        <f t="shared" si="6"/>
        <v>-999</v>
      </c>
      <c r="U25" s="54">
        <f t="shared" si="7"/>
        <v>98</v>
      </c>
      <c r="V25" s="54">
        <f t="shared" si="8"/>
        <v>-999</v>
      </c>
      <c r="W25" s="54" t="str">
        <f t="shared" si="3"/>
        <v>Σενεγάλη</v>
      </c>
    </row>
    <row r="26" ht="15.0" customHeight="1">
      <c r="K26" s="54">
        <v>85.0</v>
      </c>
      <c r="L26" s="54" t="s">
        <v>54</v>
      </c>
      <c r="M26" s="54" t="s">
        <v>47</v>
      </c>
      <c r="N26" s="54" t="s">
        <v>54</v>
      </c>
      <c r="O26" s="54" t="s">
        <v>61</v>
      </c>
      <c r="P26" s="54" t="s">
        <v>79</v>
      </c>
      <c r="Q26" s="54" t="s">
        <v>86</v>
      </c>
      <c r="R26" s="54">
        <f t="shared" si="4"/>
        <v>92</v>
      </c>
      <c r="S26" s="54">
        <f t="shared" si="5"/>
        <v>-999</v>
      </c>
      <c r="T26" s="54">
        <f t="shared" si="6"/>
        <v>99</v>
      </c>
      <c r="U26" s="54">
        <f t="shared" si="7"/>
        <v>-999</v>
      </c>
      <c r="V26" s="54">
        <f t="shared" si="8"/>
        <v>-999</v>
      </c>
      <c r="W26" s="54" t="str">
        <f t="shared" si="3"/>
        <v>Σουηδία</v>
      </c>
    </row>
    <row r="27" ht="15.0" customHeight="1">
      <c r="K27" s="54">
        <v>87.0</v>
      </c>
      <c r="L27" s="54" t="s">
        <v>102</v>
      </c>
      <c r="M27" s="54" t="s">
        <v>36</v>
      </c>
      <c r="N27" s="54" t="s">
        <v>47</v>
      </c>
      <c r="O27" s="54" t="s">
        <v>79</v>
      </c>
      <c r="P27" s="54" t="s">
        <v>86</v>
      </c>
      <c r="Q27" s="54" t="s">
        <v>102</v>
      </c>
      <c r="R27" s="54">
        <f t="shared" si="4"/>
        <v>-999</v>
      </c>
      <c r="S27" s="54">
        <f t="shared" si="5"/>
        <v>92</v>
      </c>
      <c r="T27" s="54">
        <f t="shared" si="6"/>
        <v>-999</v>
      </c>
      <c r="U27" s="54">
        <f t="shared" si="7"/>
        <v>-999</v>
      </c>
      <c r="V27" s="54">
        <f t="shared" si="8"/>
        <v>93</v>
      </c>
      <c r="W27" s="54" t="str">
        <f t="shared" si="3"/>
        <v>Γκάνα</v>
      </c>
    </row>
    <row r="28" ht="12.75" customHeight="1"/>
    <row r="29" ht="12.75" customHeight="1"/>
    <row r="30" ht="12.75" customHeight="1"/>
    <row r="31" ht="15.0" customHeight="1">
      <c r="A31" s="54" t="s">
        <v>266</v>
      </c>
      <c r="B31" s="54" t="s">
        <v>267</v>
      </c>
      <c r="C31" s="54" t="s">
        <v>268</v>
      </c>
      <c r="D31" s="54" t="s">
        <v>269</v>
      </c>
      <c r="E31" s="54" t="s">
        <v>246</v>
      </c>
    </row>
    <row r="32" ht="15.0" customHeight="1">
      <c r="A32" s="54">
        <v>73.0</v>
      </c>
      <c r="B32" s="54" t="s">
        <v>270</v>
      </c>
      <c r="C32" s="54" t="str">
        <f t="array" ref="C32">INDEX($C$2:$C$13,MATCH("A",$A$2:$A$13,0))</f>
        <v>Τσεχία</v>
      </c>
      <c r="D32" s="54" t="str">
        <f t="array" ref="D32">INDEX($C$2:$C$13,MATCH("B",$A$2:$A$13,0))</f>
        <v>Καναδάς</v>
      </c>
      <c r="E32" s="54" t="str">
        <f>'Fixtures by Matchday'!$Y29</f>
        <v>Καναδάς</v>
      </c>
    </row>
    <row r="33" ht="15.0" customHeight="1">
      <c r="A33" s="54">
        <v>74.0</v>
      </c>
      <c r="B33" s="54" t="s">
        <v>270</v>
      </c>
      <c r="C33" s="54" t="str">
        <f t="array" ref="C33">INDEX($B$2:$B$13,MATCH("E",$A$2:$A$13,0))</f>
        <v>Γερμανία</v>
      </c>
      <c r="D33" s="54" t="str">
        <f t="array" ref="D33">IFERROR(INDEX($D$2:$D$13,MATCH($L$20,$A$2:$A$13,0),1),"")</f>
        <v>Νότια Κορέα</v>
      </c>
      <c r="E33" s="54" t="str">
        <f>'Fixtures by Matchday'!$AD29</f>
        <v>Γερμανία</v>
      </c>
    </row>
    <row r="34" ht="15.0" customHeight="1">
      <c r="A34" s="54">
        <v>75.0</v>
      </c>
      <c r="B34" s="54" t="s">
        <v>270</v>
      </c>
      <c r="C34" s="54" t="str">
        <f t="array" ref="C34">INDEX($B$2:$B$13,MATCH("F",$A$2:$A$13,0))</f>
        <v>Ολλανδία</v>
      </c>
      <c r="D34" s="54" t="str">
        <f t="array" ref="D34">INDEX($C$2:$C$13,MATCH("C",$A$2:$A$13,0))</f>
        <v>Μαρόκο</v>
      </c>
      <c r="E34" s="54" t="str">
        <f>'Fixtures by Matchday'!$AI29</f>
        <v>Ολλανδία</v>
      </c>
    </row>
    <row r="35" ht="15.0" customHeight="1">
      <c r="A35" s="54">
        <v>76.0</v>
      </c>
      <c r="B35" s="54" t="s">
        <v>270</v>
      </c>
      <c r="C35" s="54" t="str">
        <f t="array" ref="C35">INDEX($B$2:$B$13,MATCH("C",$A$2:$A$13,0))</f>
        <v>Βραζιλία</v>
      </c>
      <c r="D35" s="54" t="str">
        <f t="array" ref="D35">INDEX($C$2:$C$13,MATCH("F",$A$2:$A$13,0))</f>
        <v>Ιαπωνία</v>
      </c>
      <c r="E35" s="54" t="str">
        <f>'Fixtures by Matchday'!$AN29</f>
        <v>Βραζιλία</v>
      </c>
    </row>
    <row r="36" ht="15.0" customHeight="1">
      <c r="A36" s="54">
        <v>77.0</v>
      </c>
      <c r="B36" s="54" t="s">
        <v>270</v>
      </c>
      <c r="C36" s="54" t="str">
        <f t="array" ref="C36">INDEX($B$2:$B$13,MATCH("I",$A$2:$A$13,0))</f>
        <v>Γαλλία</v>
      </c>
      <c r="D36" s="54" t="str">
        <f t="array" ref="D36">IFERROR(INDEX($D$2:$D$13,MATCH($L$21,$A$2:$A$13,0),1),"")</f>
        <v>Παραγουάη</v>
      </c>
      <c r="E36" s="54" t="str">
        <f>'Fixtures by Matchday'!$Y32</f>
        <v>Γαλλία</v>
      </c>
    </row>
    <row r="37" ht="15.0" customHeight="1">
      <c r="A37" s="54">
        <v>78.0</v>
      </c>
      <c r="B37" s="54" t="s">
        <v>270</v>
      </c>
      <c r="C37" s="54" t="str">
        <f t="array" ref="C37">INDEX($C$2:$C$13,MATCH("E",$A$2:$A$13,0))</f>
        <v>Εκουαδόρ</v>
      </c>
      <c r="D37" s="54" t="str">
        <f t="array" ref="D37">INDEX($C$2:$C$13,MATCH("I",$A$2:$A$13,0))</f>
        <v>Νορβηγία</v>
      </c>
      <c r="E37" s="54" t="str">
        <f>'Fixtures by Matchday'!$AD32</f>
        <v>Νορβηγία</v>
      </c>
    </row>
    <row r="38" ht="15.0" customHeight="1">
      <c r="A38" s="54">
        <v>79.0</v>
      </c>
      <c r="B38" s="54" t="s">
        <v>270</v>
      </c>
      <c r="C38" s="54" t="str">
        <f t="array" ref="C38">INDEX($B$2:$B$13,MATCH("A",$A$2:$A$13,0))</f>
        <v>Μεξικό</v>
      </c>
      <c r="D38" s="54" t="str">
        <f t="array" ref="D38">IFERROR(INDEX($D$2:$D$13,MATCH($L$22,$A$2:$A$13,0),1),"")</f>
        <v>Σαουδική Αραβία</v>
      </c>
      <c r="E38" s="54" t="str">
        <f>'Fixtures by Matchday'!$AI32</f>
        <v>Μεξικό</v>
      </c>
    </row>
    <row r="39" ht="15.0" customHeight="1">
      <c r="A39" s="54">
        <v>80.0</v>
      </c>
      <c r="B39" s="54" t="s">
        <v>270</v>
      </c>
      <c r="C39" s="54" t="str">
        <f t="array" ref="C39">INDEX($B$2:$B$13,MATCH("L",$A$2:$A$13,0))</f>
        <v>Αγγλία</v>
      </c>
      <c r="D39" s="54" t="str">
        <f t="array" ref="D39">IFERROR(INDEX($D$2:$D$13,MATCH($L$23,$A$2:$A$13,0),1),"")</f>
        <v>Ουζμπεκιστάν</v>
      </c>
      <c r="E39" s="54" t="str">
        <f>'Fixtures by Matchday'!$AN32</f>
        <v>Αγγλία</v>
      </c>
    </row>
    <row r="40" ht="15.0" customHeight="1">
      <c r="A40" s="54">
        <v>81.0</v>
      </c>
      <c r="B40" s="54" t="s">
        <v>270</v>
      </c>
      <c r="C40" s="54" t="str">
        <f t="array" ref="C40">INDEX($B$2:$B$13,MATCH("D",$A$2:$A$13,0))</f>
        <v>Αυστραλία</v>
      </c>
      <c r="D40" s="54" t="str">
        <f t="array" ref="D40">IFERROR(INDEX($D$2:$D$13,MATCH($L$24,$A$2:$A$13,0),1),"")</f>
        <v>Βοσνία και Ερζεγοβίνη</v>
      </c>
      <c r="E40" s="54" t="str">
        <f>'Fixtures by Matchday'!$Y35</f>
        <v>Αυστραλία</v>
      </c>
    </row>
    <row r="41" ht="15.0" customHeight="1">
      <c r="A41" s="54">
        <v>82.0</v>
      </c>
      <c r="B41" s="54" t="s">
        <v>270</v>
      </c>
      <c r="C41" s="54" t="str">
        <f t="array" ref="C41">INDEX($B$2:$B$13,MATCH("G",$A$2:$A$13,0))</f>
        <v>Βέλγιο</v>
      </c>
      <c r="D41" s="54" t="str">
        <f t="array" ref="D41">IFERROR(INDEX($D$2:$D$13,MATCH($L$25,$A$2:$A$13,0),1),"")</f>
        <v>Σενεγάλη</v>
      </c>
      <c r="E41" s="54" t="str">
        <f>'Fixtures by Matchday'!$AD35</f>
        <v>Βέλγιο</v>
      </c>
    </row>
    <row r="42" ht="15.0" customHeight="1">
      <c r="A42" s="54">
        <v>83.0</v>
      </c>
      <c r="B42" s="54" t="s">
        <v>270</v>
      </c>
      <c r="C42" s="54" t="str">
        <f t="array" ref="C42">INDEX($C$2:$C$13,MATCH("K",$A$2:$A$13,0))</f>
        <v>Κολομβία</v>
      </c>
      <c r="D42" s="54" t="str">
        <f t="array" ref="D42">INDEX($C$2:$C$13,MATCH("L",$A$2:$A$13,0))</f>
        <v>Κροατία</v>
      </c>
      <c r="E42" s="54" t="str">
        <f>'Fixtures by Matchday'!$AI35</f>
        <v>Κροατία</v>
      </c>
    </row>
    <row r="43" ht="15.0" customHeight="1">
      <c r="A43" s="54">
        <v>84.0</v>
      </c>
      <c r="B43" s="54" t="s">
        <v>270</v>
      </c>
      <c r="C43" s="54" t="str">
        <f t="array" ref="C43">INDEX($B$2:$B$13,MATCH("H",$A$2:$A$13,0))</f>
        <v>Ισπανία</v>
      </c>
      <c r="D43" s="54" t="str">
        <f t="array" ref="D43">INDEX($C$2:$C$13,MATCH("J",$A$2:$A$13,0))</f>
        <v>Αυστρία</v>
      </c>
      <c r="E43" s="54" t="str">
        <f>'Fixtures by Matchday'!$AN35</f>
        <v>Ισπανία</v>
      </c>
    </row>
    <row r="44" ht="15.0" customHeight="1">
      <c r="A44" s="54">
        <v>85.0</v>
      </c>
      <c r="B44" s="54" t="s">
        <v>270</v>
      </c>
      <c r="C44" s="54" t="str">
        <f t="array" ref="C44">INDEX($B$2:$B$13,MATCH("B",$A$2:$A$13,0))</f>
        <v>Ελβετία</v>
      </c>
      <c r="D44" s="54" t="str">
        <f t="array" ref="D44">IFERROR(INDEX($D$2:$D$13,MATCH($L$26,$A$2:$A$13,0),1),"")</f>
        <v>Σουηδία</v>
      </c>
      <c r="E44" s="54" t="str">
        <f>'Fixtures by Matchday'!$Y38</f>
        <v>Ελβετία</v>
      </c>
    </row>
    <row r="45" ht="15.0" customHeight="1">
      <c r="A45" s="54">
        <v>86.0</v>
      </c>
      <c r="B45" s="54" t="s">
        <v>270</v>
      </c>
      <c r="C45" s="54" t="str">
        <f t="array" ref="C45">INDEX($B$2:$B$13,MATCH("J",$A$2:$A$13,0))</f>
        <v>Αργεντινή</v>
      </c>
      <c r="D45" s="54" t="str">
        <f t="array" ref="D45">INDEX($C$2:$C$13,MATCH("H",$A$2:$A$13,0))</f>
        <v>Ουρουγουάη</v>
      </c>
      <c r="E45" s="54" t="str">
        <f>'Fixtures by Matchday'!$AD38</f>
        <v>Αργεντινή</v>
      </c>
    </row>
    <row r="46" ht="15.0" customHeight="1">
      <c r="A46" s="54">
        <v>87.0</v>
      </c>
      <c r="B46" s="54" t="s">
        <v>270</v>
      </c>
      <c r="C46" s="54" t="str">
        <f t="array" ref="C46">INDEX($B$2:$B$13,MATCH("K",$A$2:$A$13,0))</f>
        <v>Πορτογαλία</v>
      </c>
      <c r="D46" s="54" t="str">
        <f t="array" ref="D46">IFERROR(INDEX($D$2:$D$13,MATCH($L$27,$A$2:$A$13,0),1),"")</f>
        <v>Γκάνα</v>
      </c>
      <c r="E46" s="54" t="str">
        <f>'Fixtures by Matchday'!$AI38</f>
        <v>Πορτογαλία</v>
      </c>
    </row>
    <row r="47" ht="15.0" customHeight="1">
      <c r="A47" s="54">
        <v>88.0</v>
      </c>
      <c r="B47" s="54" t="s">
        <v>270</v>
      </c>
      <c r="C47" s="54" t="str">
        <f t="array" ref="C47">INDEX($C$2:$C$13,MATCH("D",$A$2:$A$13,0))</f>
        <v>ΗΠΑ</v>
      </c>
      <c r="D47" s="54" t="str">
        <f t="array" ref="D47">INDEX($C$2:$C$13,MATCH("G",$A$2:$A$13,0))</f>
        <v>Αίγυπτος</v>
      </c>
      <c r="E47" s="54" t="str">
        <f>'Fixtures by Matchday'!$AN38</f>
        <v>ΗΠΑ</v>
      </c>
    </row>
    <row r="48" ht="15.0" customHeight="1">
      <c r="A48" s="54">
        <v>89.0</v>
      </c>
      <c r="B48" s="54" t="s">
        <v>271</v>
      </c>
      <c r="C48" s="54" t="str">
        <f t="shared" ref="C48:C49" si="9">IF(E32="","",E32)</f>
        <v>Καναδάς</v>
      </c>
      <c r="D48" s="54" t="str">
        <f>IF(E34="","",E34)</f>
        <v>Ολλανδία</v>
      </c>
      <c r="E48" s="54" t="str">
        <f>'Fixtures by Matchday'!$Y42</f>
        <v>Ολλανδία</v>
      </c>
    </row>
    <row r="49" ht="15.0" customHeight="1">
      <c r="A49" s="54">
        <v>90.0</v>
      </c>
      <c r="B49" s="54" t="s">
        <v>271</v>
      </c>
      <c r="C49" s="54" t="str">
        <f t="shared" si="9"/>
        <v>Γερμανία</v>
      </c>
      <c r="D49" s="54" t="str">
        <f t="shared" ref="D49:D50" si="10">IF(E36="","",E36)</f>
        <v>Γαλλία</v>
      </c>
      <c r="E49" s="54" t="str">
        <f>'Fixtures by Matchday'!$AD42</f>
        <v>Γαλλία</v>
      </c>
    </row>
    <row r="50" ht="15.0" customHeight="1">
      <c r="A50" s="54">
        <v>91.0</v>
      </c>
      <c r="B50" s="54" t="s">
        <v>271</v>
      </c>
      <c r="C50" s="54" t="str">
        <f>IF(E35="","",E35)</f>
        <v>Βραζιλία</v>
      </c>
      <c r="D50" s="54" t="str">
        <f t="shared" si="10"/>
        <v>Νορβηγία</v>
      </c>
      <c r="E50" s="54" t="str">
        <f>'Fixtures by Matchday'!$AI42</f>
        <v>Νορβηγία</v>
      </c>
    </row>
    <row r="51" ht="15.0" customHeight="1">
      <c r="A51" s="54">
        <v>92.0</v>
      </c>
      <c r="B51" s="54" t="s">
        <v>271</v>
      </c>
      <c r="C51" s="54" t="str">
        <f>IF(E38="","",E38)</f>
        <v>Μεξικό</v>
      </c>
      <c r="D51" s="54" t="str">
        <f>IF(E39="","",E39)</f>
        <v>Αγγλία</v>
      </c>
      <c r="E51" s="54" t="str">
        <f>'Fixtures by Matchday'!$AN42</f>
        <v>Αγγλία</v>
      </c>
    </row>
    <row r="52" ht="15.0" customHeight="1">
      <c r="A52" s="54">
        <v>93.0</v>
      </c>
      <c r="B52" s="54" t="s">
        <v>271</v>
      </c>
      <c r="C52" s="54" t="str">
        <f>IF(E42="","",E42)</f>
        <v>Κροατία</v>
      </c>
      <c r="D52" s="54" t="str">
        <f>IF(E43="","",E43)</f>
        <v>Ισπανία</v>
      </c>
      <c r="E52" s="54" t="str">
        <f>'Fixtures by Matchday'!$Y45</f>
        <v>Ισπανία</v>
      </c>
    </row>
    <row r="53" ht="15.0" customHeight="1">
      <c r="A53" s="54">
        <v>94.0</v>
      </c>
      <c r="B53" s="54" t="s">
        <v>271</v>
      </c>
      <c r="C53" s="54" t="str">
        <f>IF(E40="","",E40)</f>
        <v>Αυστραλία</v>
      </c>
      <c r="D53" s="54" t="str">
        <f>IF(E41="","",E41)</f>
        <v>Βέλγιο</v>
      </c>
      <c r="E53" s="54" t="str">
        <f>'Fixtures by Matchday'!$AD45</f>
        <v>Βέλγιο</v>
      </c>
    </row>
    <row r="54" ht="15.0" customHeight="1">
      <c r="A54" s="54">
        <v>95.0</v>
      </c>
      <c r="B54" s="54" t="s">
        <v>271</v>
      </c>
      <c r="C54" s="54" t="str">
        <f>IF(E45="","",E45)</f>
        <v>Αργεντινή</v>
      </c>
      <c r="D54" s="54" t="str">
        <f>IF(E47="","",E47)</f>
        <v>ΗΠΑ</v>
      </c>
      <c r="E54" s="54" t="str">
        <f>'Fixtures by Matchday'!$AI45</f>
        <v>Αργεντινή</v>
      </c>
    </row>
    <row r="55" ht="15.0" customHeight="1">
      <c r="A55" s="54">
        <v>96.0</v>
      </c>
      <c r="B55" s="54" t="s">
        <v>271</v>
      </c>
      <c r="C55" s="54" t="str">
        <f>IF(E44="","",E44)</f>
        <v>Ελβετία</v>
      </c>
      <c r="D55" s="54" t="str">
        <f>IF(E46="","",E46)</f>
        <v>Πορτογαλία</v>
      </c>
      <c r="E55" s="54" t="str">
        <f>'Fixtures by Matchday'!$AN45</f>
        <v>Πορτογαλία</v>
      </c>
    </row>
    <row r="56" ht="15.0" customHeight="1">
      <c r="A56" s="54">
        <v>97.0</v>
      </c>
      <c r="B56" s="54" t="s">
        <v>272</v>
      </c>
      <c r="C56" s="54" t="str">
        <f>IF(E48="","",E48)</f>
        <v>Ολλανδία</v>
      </c>
      <c r="D56" s="54" t="str">
        <f>IF(E50="","",E50)</f>
        <v>Νορβηγία</v>
      </c>
      <c r="E56" s="54" t="str">
        <f>'Fixtures by Matchday'!$Y49</f>
        <v>Ολλανδία</v>
      </c>
    </row>
    <row r="57" ht="15.0" customHeight="1">
      <c r="A57" s="54">
        <v>98.0</v>
      </c>
      <c r="B57" s="54" t="s">
        <v>272</v>
      </c>
      <c r="C57" s="54" t="str">
        <f>IF(E51="","",E51)</f>
        <v>Αγγλία</v>
      </c>
      <c r="D57" s="54" t="str">
        <f>IF(E49="","",E49)</f>
        <v>Γαλλία</v>
      </c>
      <c r="E57" s="54" t="str">
        <f>'Fixtures by Matchday'!$AD49</f>
        <v>Γαλλία</v>
      </c>
    </row>
    <row r="58" ht="15.0" customHeight="1">
      <c r="A58" s="54">
        <v>99.0</v>
      </c>
      <c r="B58" s="54" t="s">
        <v>272</v>
      </c>
      <c r="C58" s="54" t="str">
        <f t="shared" ref="C58:C59" si="11">IF(E53="","",E53)</f>
        <v>Βέλγιο</v>
      </c>
      <c r="D58" s="54" t="str">
        <f>IF(E52="","",E52)</f>
        <v>Ισπανία</v>
      </c>
      <c r="E58" s="54" t="str">
        <f>'Fixtures by Matchday'!$AI49</f>
        <v>Ισπανία</v>
      </c>
    </row>
    <row r="59" ht="15.0" customHeight="1">
      <c r="A59" s="54">
        <v>100.0</v>
      </c>
      <c r="B59" s="54" t="s">
        <v>272</v>
      </c>
      <c r="C59" s="54" t="str">
        <f t="shared" si="11"/>
        <v>Αργεντινή</v>
      </c>
      <c r="D59" s="54" t="str">
        <f>IF(E55="","",E55)</f>
        <v>Πορτογαλία</v>
      </c>
      <c r="E59" s="54" t="str">
        <f>'Fixtures by Matchday'!$AN49</f>
        <v>Πορτογαλία</v>
      </c>
    </row>
    <row r="60" ht="15.0" customHeight="1">
      <c r="A60" s="54">
        <v>101.0</v>
      </c>
      <c r="B60" s="54" t="s">
        <v>273</v>
      </c>
      <c r="C60" s="54" t="str">
        <f>IF(E56="","",E56)</f>
        <v>Ολλανδία</v>
      </c>
      <c r="D60" s="54" t="str">
        <f>IF(E57="","",E57)</f>
        <v>Γαλλία</v>
      </c>
      <c r="E60" s="54" t="str">
        <f>'Fixtures by Matchday'!$Y53</f>
        <v>Γαλλία</v>
      </c>
    </row>
    <row r="61" ht="15.0" customHeight="1">
      <c r="A61" s="54">
        <v>102.0</v>
      </c>
      <c r="B61" s="54" t="s">
        <v>273</v>
      </c>
      <c r="C61" s="54" t="str">
        <f>IF(E58="","",E58)</f>
        <v>Ισπανία</v>
      </c>
      <c r="D61" s="54" t="str">
        <f>IF(E59="","",E59)</f>
        <v>Πορτογαλία</v>
      </c>
      <c r="E61" s="54" t="str">
        <f>'Fixtures by Matchday'!$AD53</f>
        <v>Πορτογαλία</v>
      </c>
    </row>
    <row r="62" ht="15.0" customHeight="1">
      <c r="A62" s="54">
        <v>104.0</v>
      </c>
      <c r="B62" s="54" t="s">
        <v>274</v>
      </c>
      <c r="C62" s="54" t="str">
        <f>IF(E60="","",E60)</f>
        <v>Γαλλία</v>
      </c>
      <c r="D62" s="54" t="str">
        <f>IF(E61="","",E61)</f>
        <v>Πορτογαλία</v>
      </c>
      <c r="E62" s="54" t="str">
        <f>'Fixtures by Matchday'!$AD57</f>
        <v>Γαλλία</v>
      </c>
    </row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>
      <c r="A70" s="54" t="str">
        <f>'Fixtures by Matchday'!$V29</f>
        <v>Τσεχία</v>
      </c>
      <c r="B70" s="54" t="str">
        <f>'Fixtures by Matchday'!$X29</f>
        <v>Καναδάς</v>
      </c>
    </row>
    <row r="71" ht="12.75" customHeight="1">
      <c r="A71" s="54" t="str">
        <f>'Fixtures by Matchday'!$AA29</f>
        <v>Γερμανία</v>
      </c>
      <c r="B71" s="54" t="str">
        <f>'Fixtures by Matchday'!$AC29</f>
        <v>Νότια Κορέα</v>
      </c>
    </row>
    <row r="72" ht="12.75" customHeight="1">
      <c r="A72" s="54" t="str">
        <f>'Fixtures by Matchday'!$AF29</f>
        <v>Ολλανδία</v>
      </c>
      <c r="B72" s="54" t="str">
        <f>'Fixtures by Matchday'!$AH29</f>
        <v>Μαρόκο</v>
      </c>
    </row>
    <row r="73" ht="12.75" customHeight="1">
      <c r="A73" s="54" t="str">
        <f>'Fixtures by Matchday'!$AK29</f>
        <v>Βραζιλία</v>
      </c>
      <c r="B73" s="54" t="str">
        <f>'Fixtures by Matchday'!$AM29</f>
        <v>Ιαπωνία</v>
      </c>
    </row>
    <row r="74" ht="12.75" customHeight="1">
      <c r="A74" s="54" t="str">
        <f>'Fixtures by Matchday'!$V32</f>
        <v>Γαλλία</v>
      </c>
      <c r="B74" s="54" t="str">
        <f>'Fixtures by Matchday'!$X32</f>
        <v>Παραγουάη</v>
      </c>
    </row>
    <row r="75" ht="12.75" customHeight="1">
      <c r="A75" s="54" t="str">
        <f>'Fixtures by Matchday'!$AA32</f>
        <v>Εκουαδόρ</v>
      </c>
      <c r="B75" s="54" t="str">
        <f>'Fixtures by Matchday'!$AC32</f>
        <v>Νορβηγία</v>
      </c>
    </row>
    <row r="76" ht="12.75" customHeight="1">
      <c r="A76" s="54" t="str">
        <f>'Fixtures by Matchday'!$AF32</f>
        <v>Μεξικό</v>
      </c>
      <c r="B76" s="54" t="str">
        <f>'Fixtures by Matchday'!$AH32</f>
        <v>Σαουδική Αραβία</v>
      </c>
    </row>
    <row r="77" ht="12.75" customHeight="1">
      <c r="A77" s="54" t="str">
        <f>'Fixtures by Matchday'!$AK32</f>
        <v>Αγγλία</v>
      </c>
      <c r="B77" s="54" t="str">
        <f>'Fixtures by Matchday'!$AM32</f>
        <v>Ουζμπεκιστάν</v>
      </c>
    </row>
    <row r="78" ht="12.75" customHeight="1">
      <c r="A78" s="54" t="str">
        <f>'Fixtures by Matchday'!$V35</f>
        <v>Αυστραλία</v>
      </c>
      <c r="B78" s="54" t="str">
        <f>'Fixtures by Matchday'!$X35</f>
        <v>Βοσνία και Ερζεγοβίνη</v>
      </c>
    </row>
    <row r="79" ht="12.75" customHeight="1">
      <c r="A79" s="54" t="str">
        <f>'Fixtures by Matchday'!$AA35</f>
        <v>Βέλγιο</v>
      </c>
      <c r="B79" s="54" t="str">
        <f>'Fixtures by Matchday'!$AC35</f>
        <v>Σενεγάλη</v>
      </c>
    </row>
    <row r="80" ht="12.75" customHeight="1">
      <c r="A80" s="54" t="str">
        <f>'Fixtures by Matchday'!$AF35</f>
        <v>Κολομβία</v>
      </c>
      <c r="B80" s="54" t="str">
        <f>'Fixtures by Matchday'!$AH35</f>
        <v>Κροατία</v>
      </c>
    </row>
    <row r="81" ht="12.75" customHeight="1">
      <c r="A81" s="54" t="str">
        <f>'Fixtures by Matchday'!$AK35</f>
        <v>Ισπανία</v>
      </c>
      <c r="B81" s="54" t="str">
        <f>'Fixtures by Matchday'!$AM35</f>
        <v>Αυστρία</v>
      </c>
    </row>
    <row r="82" ht="12.75" customHeight="1">
      <c r="A82" s="54" t="str">
        <f>'Fixtures by Matchday'!$V38</f>
        <v>Ελβετία</v>
      </c>
      <c r="B82" s="54" t="str">
        <f>'Fixtures by Matchday'!$X38</f>
        <v>Σουηδία</v>
      </c>
    </row>
    <row r="83" ht="12.75" customHeight="1">
      <c r="A83" s="54" t="str">
        <f>'Fixtures by Matchday'!$AA38</f>
        <v>Αργεντινή</v>
      </c>
      <c r="B83" s="54" t="str">
        <f>'Fixtures by Matchday'!$AC38</f>
        <v>Ουρουγουάη</v>
      </c>
    </row>
    <row r="84" ht="12.75" customHeight="1">
      <c r="A84" s="54" t="str">
        <f>'Fixtures by Matchday'!$AF38</f>
        <v>Πορτογαλία</v>
      </c>
      <c r="B84" s="54" t="str">
        <f>'Fixtures by Matchday'!$AH38</f>
        <v>Γκάνα</v>
      </c>
    </row>
    <row r="85" ht="12.75" customHeight="1">
      <c r="A85" s="54" t="str">
        <f>'Fixtures by Matchday'!$AK38</f>
        <v>ΗΠΑ</v>
      </c>
      <c r="B85" s="54" t="str">
        <f>'Fixtures by Matchday'!$AM38</f>
        <v>Αίγυπτος</v>
      </c>
    </row>
    <row r="86" ht="12.75" customHeight="1">
      <c r="A86" s="54" t="str">
        <f>'Fixtures by Matchday'!$V42</f>
        <v>Καναδάς</v>
      </c>
      <c r="B86" s="54" t="str">
        <f>'Fixtures by Matchday'!$X42</f>
        <v>Ολλανδία</v>
      </c>
    </row>
    <row r="87" ht="12.75" customHeight="1">
      <c r="A87" s="54" t="str">
        <f>'Fixtures by Matchday'!$AA42</f>
        <v>Γερμανία</v>
      </c>
      <c r="B87" s="54" t="str">
        <f>'Fixtures by Matchday'!$AC42</f>
        <v>Γαλλία</v>
      </c>
    </row>
    <row r="88" ht="12.75" customHeight="1">
      <c r="A88" s="54" t="str">
        <f>'Fixtures by Matchday'!$AF42</f>
        <v>Βραζιλία</v>
      </c>
      <c r="B88" s="54" t="str">
        <f>'Fixtures by Matchday'!$AH42</f>
        <v>Νορβηγία</v>
      </c>
    </row>
    <row r="89" ht="12.75" customHeight="1">
      <c r="A89" s="54" t="str">
        <f>'Fixtures by Matchday'!$AK42</f>
        <v>Μεξικό</v>
      </c>
      <c r="B89" s="54" t="str">
        <f>'Fixtures by Matchday'!$AM42</f>
        <v>Αγγλία</v>
      </c>
    </row>
    <row r="90" ht="12.75" customHeight="1">
      <c r="A90" s="54" t="str">
        <f>'Fixtures by Matchday'!$V45</f>
        <v>Κροατία</v>
      </c>
      <c r="B90" s="54" t="str">
        <f>'Fixtures by Matchday'!$X45</f>
        <v>Ισπανία</v>
      </c>
    </row>
    <row r="91" ht="12.75" customHeight="1">
      <c r="A91" s="54" t="str">
        <f>'Fixtures by Matchday'!$AA45</f>
        <v>Αυστραλία</v>
      </c>
      <c r="B91" s="54" t="str">
        <f>'Fixtures by Matchday'!$AC45</f>
        <v>Βέλγιο</v>
      </c>
    </row>
    <row r="92" ht="12.75" customHeight="1">
      <c r="A92" s="54" t="str">
        <f>'Fixtures by Matchday'!$AF45</f>
        <v>Αργεντινή</v>
      </c>
      <c r="B92" s="54" t="str">
        <f>'Fixtures by Matchday'!$AH45</f>
        <v>ΗΠΑ</v>
      </c>
    </row>
    <row r="93" ht="12.75" customHeight="1">
      <c r="A93" s="54" t="str">
        <f>'Fixtures by Matchday'!$AK45</f>
        <v>Ελβετία</v>
      </c>
      <c r="B93" s="54" t="str">
        <f>'Fixtures by Matchday'!$AM45</f>
        <v>Πορτογαλία</v>
      </c>
    </row>
    <row r="94" ht="12.75" customHeight="1">
      <c r="A94" s="54" t="str">
        <f>'Fixtures by Matchday'!$V49</f>
        <v>Ολλανδία</v>
      </c>
      <c r="B94" s="54" t="str">
        <f>'Fixtures by Matchday'!$X49</f>
        <v>Νορβηγία</v>
      </c>
    </row>
    <row r="95" ht="12.75" customHeight="1">
      <c r="A95" s="54" t="str">
        <f>'Fixtures by Matchday'!$AA49</f>
        <v>Αγγλία</v>
      </c>
      <c r="B95" s="54" t="str">
        <f>'Fixtures by Matchday'!$AC49</f>
        <v>Γαλλία</v>
      </c>
    </row>
    <row r="96" ht="12.75" customHeight="1">
      <c r="A96" s="54" t="str">
        <f>'Fixtures by Matchday'!$AF49</f>
        <v>Βέλγιο</v>
      </c>
      <c r="B96" s="54" t="str">
        <f>'Fixtures by Matchday'!$AH49</f>
        <v>Ισπανία</v>
      </c>
    </row>
    <row r="97" ht="12.75" customHeight="1">
      <c r="A97" s="54" t="str">
        <f>'Fixtures by Matchday'!$AK49</f>
        <v>Αργεντινή</v>
      </c>
      <c r="B97" s="54" t="str">
        <f>'Fixtures by Matchday'!$AM49</f>
        <v>Πορτογαλία</v>
      </c>
    </row>
    <row r="98" ht="12.75" customHeight="1">
      <c r="A98" s="54" t="str">
        <f>'Fixtures by Matchday'!$V53</f>
        <v>Ολλανδία</v>
      </c>
      <c r="B98" s="54" t="str">
        <f>'Fixtures by Matchday'!$X53</f>
        <v>Γαλλία</v>
      </c>
    </row>
    <row r="99" ht="12.75" customHeight="1">
      <c r="A99" s="54" t="str">
        <f>'Fixtures by Matchday'!$AA53</f>
        <v>Ισπανία</v>
      </c>
      <c r="B99" s="54" t="str">
        <f>'Fixtures by Matchday'!$AC53</f>
        <v>Πορτογαλία</v>
      </c>
    </row>
    <row r="100" ht="12.75" customHeight="1">
      <c r="A100" s="54" t="str">
        <f>'Fixtures by Matchday'!$AA57</f>
        <v>Γαλλία</v>
      </c>
      <c r="B100" s="54" t="str">
        <f>'Fixtures by Matchday'!$AC57</f>
        <v>Πορτογαλία</v>
      </c>
    </row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63"/>
  </cols>
  <sheetData>
    <row r="1" ht="12.75" customHeight="1">
      <c r="A1" s="54" t="s">
        <v>275</v>
      </c>
      <c r="B1" s="54">
        <v>74.0</v>
      </c>
      <c r="C1" s="54">
        <v>77.0</v>
      </c>
      <c r="D1" s="54">
        <v>79.0</v>
      </c>
      <c r="E1" s="54">
        <v>80.0</v>
      </c>
      <c r="F1" s="54">
        <v>81.0</v>
      </c>
      <c r="G1" s="54">
        <v>82.0</v>
      </c>
      <c r="H1" s="54">
        <v>85.0</v>
      </c>
      <c r="I1" s="54">
        <v>87.0</v>
      </c>
    </row>
    <row r="2" ht="12.75" customHeight="1">
      <c r="A2" s="54" t="s">
        <v>276</v>
      </c>
      <c r="B2" s="54" t="s">
        <v>29</v>
      </c>
      <c r="C2" s="54" t="s">
        <v>72</v>
      </c>
      <c r="D2" s="54" t="s">
        <v>54</v>
      </c>
      <c r="E2" s="54" t="s">
        <v>47</v>
      </c>
      <c r="F2" s="54" t="s">
        <v>22</v>
      </c>
      <c r="G2" s="54" t="s">
        <v>11</v>
      </c>
      <c r="H2" s="54" t="s">
        <v>61</v>
      </c>
      <c r="I2" s="54" t="s">
        <v>36</v>
      </c>
    </row>
    <row r="3" ht="12.75" customHeight="1">
      <c r="A3" s="54" t="s">
        <v>277</v>
      </c>
      <c r="B3" s="54" t="s">
        <v>22</v>
      </c>
      <c r="C3" s="54" t="s">
        <v>29</v>
      </c>
      <c r="D3" s="54" t="s">
        <v>79</v>
      </c>
      <c r="E3" s="54" t="s">
        <v>47</v>
      </c>
      <c r="F3" s="54" t="s">
        <v>54</v>
      </c>
      <c r="G3" s="54" t="s">
        <v>11</v>
      </c>
      <c r="H3" s="54" t="s">
        <v>61</v>
      </c>
      <c r="I3" s="54" t="s">
        <v>36</v>
      </c>
    </row>
    <row r="4" ht="12.75" customHeight="1">
      <c r="A4" s="54" t="s">
        <v>278</v>
      </c>
      <c r="B4" s="54" t="s">
        <v>22</v>
      </c>
      <c r="C4" s="54" t="s">
        <v>54</v>
      </c>
      <c r="D4" s="54" t="s">
        <v>29</v>
      </c>
      <c r="E4" s="54" t="s">
        <v>47</v>
      </c>
      <c r="F4" s="54" t="s">
        <v>86</v>
      </c>
      <c r="G4" s="54" t="s">
        <v>11</v>
      </c>
      <c r="H4" s="54" t="s">
        <v>61</v>
      </c>
      <c r="I4" s="54" t="s">
        <v>36</v>
      </c>
    </row>
    <row r="5" ht="12.75" customHeight="1">
      <c r="A5" s="54" t="s">
        <v>279</v>
      </c>
      <c r="B5" s="54" t="s">
        <v>22</v>
      </c>
      <c r="C5" s="54" t="s">
        <v>54</v>
      </c>
      <c r="D5" s="54" t="s">
        <v>29</v>
      </c>
      <c r="E5" s="54" t="s">
        <v>93</v>
      </c>
      <c r="F5" s="54" t="s">
        <v>47</v>
      </c>
      <c r="G5" s="54" t="s">
        <v>11</v>
      </c>
      <c r="H5" s="54" t="s">
        <v>61</v>
      </c>
      <c r="I5" s="54" t="s">
        <v>36</v>
      </c>
    </row>
    <row r="6" ht="12.75" customHeight="1">
      <c r="A6" s="54" t="s">
        <v>280</v>
      </c>
      <c r="B6" s="54" t="s">
        <v>36</v>
      </c>
      <c r="C6" s="54" t="s">
        <v>54</v>
      </c>
      <c r="D6" s="54" t="s">
        <v>29</v>
      </c>
      <c r="E6" s="54" t="s">
        <v>47</v>
      </c>
      <c r="F6" s="54" t="s">
        <v>22</v>
      </c>
      <c r="G6" s="54" t="s">
        <v>11</v>
      </c>
      <c r="H6" s="54" t="s">
        <v>61</v>
      </c>
      <c r="I6" s="54" t="s">
        <v>102</v>
      </c>
    </row>
    <row r="7" ht="12.75" customHeight="1">
      <c r="A7" s="54" t="s">
        <v>281</v>
      </c>
      <c r="B7" s="54" t="s">
        <v>11</v>
      </c>
      <c r="C7" s="54" t="s">
        <v>29</v>
      </c>
      <c r="D7" s="54" t="s">
        <v>72</v>
      </c>
      <c r="E7" s="54" t="s">
        <v>47</v>
      </c>
      <c r="F7" s="54" t="s">
        <v>22</v>
      </c>
      <c r="G7" s="54" t="s">
        <v>79</v>
      </c>
      <c r="H7" s="54" t="s">
        <v>54</v>
      </c>
      <c r="I7" s="54" t="s">
        <v>36</v>
      </c>
    </row>
    <row r="8" ht="12.75" customHeight="1">
      <c r="A8" s="54" t="s">
        <v>282</v>
      </c>
      <c r="B8" s="54" t="s">
        <v>11</v>
      </c>
      <c r="C8" s="54" t="s">
        <v>36</v>
      </c>
      <c r="D8" s="54" t="s">
        <v>29</v>
      </c>
      <c r="E8" s="54" t="s">
        <v>47</v>
      </c>
      <c r="F8" s="54" t="s">
        <v>22</v>
      </c>
      <c r="G8" s="54" t="s">
        <v>72</v>
      </c>
      <c r="H8" s="54" t="s">
        <v>54</v>
      </c>
      <c r="I8" s="54" t="s">
        <v>86</v>
      </c>
    </row>
    <row r="9" ht="12.75" customHeight="1">
      <c r="A9" s="54" t="s">
        <v>283</v>
      </c>
      <c r="B9" s="54" t="s">
        <v>29</v>
      </c>
      <c r="C9" s="54" t="s">
        <v>54</v>
      </c>
      <c r="D9" s="54" t="s">
        <v>72</v>
      </c>
      <c r="E9" s="54" t="s">
        <v>93</v>
      </c>
      <c r="F9" s="54" t="s">
        <v>22</v>
      </c>
      <c r="G9" s="54" t="s">
        <v>11</v>
      </c>
      <c r="H9" s="54" t="s">
        <v>47</v>
      </c>
      <c r="I9" s="54" t="s">
        <v>36</v>
      </c>
    </row>
    <row r="10" ht="12.75" customHeight="1">
      <c r="A10" s="54" t="s">
        <v>284</v>
      </c>
      <c r="B10" s="54" t="s">
        <v>11</v>
      </c>
      <c r="C10" s="54" t="s">
        <v>36</v>
      </c>
      <c r="D10" s="54" t="s">
        <v>29</v>
      </c>
      <c r="E10" s="54" t="s">
        <v>47</v>
      </c>
      <c r="F10" s="54" t="s">
        <v>22</v>
      </c>
      <c r="G10" s="54" t="s">
        <v>72</v>
      </c>
      <c r="H10" s="54" t="s">
        <v>54</v>
      </c>
      <c r="I10" s="54" t="s">
        <v>102</v>
      </c>
    </row>
    <row r="11" ht="12.75" customHeight="1">
      <c r="A11" s="54" t="s">
        <v>285</v>
      </c>
      <c r="B11" s="54" t="s">
        <v>22</v>
      </c>
      <c r="C11" s="54" t="s">
        <v>29</v>
      </c>
      <c r="D11" s="54" t="s">
        <v>47</v>
      </c>
      <c r="E11" s="54" t="s">
        <v>79</v>
      </c>
      <c r="F11" s="54" t="s">
        <v>86</v>
      </c>
      <c r="G11" s="54" t="s">
        <v>11</v>
      </c>
      <c r="H11" s="54" t="s">
        <v>54</v>
      </c>
      <c r="I11" s="54" t="s">
        <v>36</v>
      </c>
    </row>
    <row r="12" ht="12.75" customHeight="1">
      <c r="A12" s="54" t="s">
        <v>286</v>
      </c>
      <c r="B12" s="54" t="s">
        <v>22</v>
      </c>
      <c r="C12" s="54" t="s">
        <v>29</v>
      </c>
      <c r="D12" s="54" t="s">
        <v>47</v>
      </c>
      <c r="E12" s="54" t="s">
        <v>93</v>
      </c>
      <c r="F12" s="54" t="s">
        <v>79</v>
      </c>
      <c r="G12" s="54" t="s">
        <v>11</v>
      </c>
      <c r="H12" s="54" t="s">
        <v>54</v>
      </c>
      <c r="I12" s="54" t="s">
        <v>36</v>
      </c>
    </row>
    <row r="13" ht="12.75" customHeight="1">
      <c r="A13" s="54" t="s">
        <v>287</v>
      </c>
      <c r="B13" s="54" t="s">
        <v>36</v>
      </c>
      <c r="C13" s="54" t="s">
        <v>29</v>
      </c>
      <c r="D13" s="54" t="s">
        <v>79</v>
      </c>
      <c r="E13" s="54" t="s">
        <v>47</v>
      </c>
      <c r="F13" s="54" t="s">
        <v>22</v>
      </c>
      <c r="G13" s="54" t="s">
        <v>11</v>
      </c>
      <c r="H13" s="54" t="s">
        <v>54</v>
      </c>
      <c r="I13" s="54" t="s">
        <v>102</v>
      </c>
    </row>
    <row r="14" ht="12.75" customHeight="1">
      <c r="A14" s="54" t="s">
        <v>288</v>
      </c>
      <c r="B14" s="54" t="s">
        <v>22</v>
      </c>
      <c r="C14" s="54" t="s">
        <v>29</v>
      </c>
      <c r="D14" s="54" t="s">
        <v>47</v>
      </c>
      <c r="E14" s="54" t="s">
        <v>93</v>
      </c>
      <c r="F14" s="54" t="s">
        <v>86</v>
      </c>
      <c r="G14" s="54" t="s">
        <v>11</v>
      </c>
      <c r="H14" s="54" t="s">
        <v>54</v>
      </c>
      <c r="I14" s="54" t="s">
        <v>36</v>
      </c>
    </row>
    <row r="15" ht="12.75" customHeight="1">
      <c r="A15" s="54" t="s">
        <v>289</v>
      </c>
      <c r="B15" s="54" t="s">
        <v>22</v>
      </c>
      <c r="C15" s="54" t="s">
        <v>36</v>
      </c>
      <c r="D15" s="54" t="s">
        <v>29</v>
      </c>
      <c r="E15" s="54" t="s">
        <v>47</v>
      </c>
      <c r="F15" s="54" t="s">
        <v>54</v>
      </c>
      <c r="G15" s="54" t="s">
        <v>11</v>
      </c>
      <c r="H15" s="54" t="s">
        <v>86</v>
      </c>
      <c r="I15" s="54" t="s">
        <v>102</v>
      </c>
    </row>
    <row r="16" ht="12.75" customHeight="1">
      <c r="A16" s="54" t="s">
        <v>290</v>
      </c>
      <c r="B16" s="54" t="s">
        <v>22</v>
      </c>
      <c r="C16" s="54" t="s">
        <v>36</v>
      </c>
      <c r="D16" s="54" t="s">
        <v>29</v>
      </c>
      <c r="E16" s="54" t="s">
        <v>93</v>
      </c>
      <c r="F16" s="54" t="s">
        <v>54</v>
      </c>
      <c r="G16" s="54" t="s">
        <v>11</v>
      </c>
      <c r="H16" s="54" t="s">
        <v>47</v>
      </c>
      <c r="I16" s="54" t="s">
        <v>102</v>
      </c>
    </row>
    <row r="17" ht="12.75" customHeight="1">
      <c r="A17" s="54" t="s">
        <v>291</v>
      </c>
      <c r="B17" s="54" t="s">
        <v>11</v>
      </c>
      <c r="C17" s="54" t="s">
        <v>29</v>
      </c>
      <c r="D17" s="54" t="s">
        <v>72</v>
      </c>
      <c r="E17" s="54" t="s">
        <v>47</v>
      </c>
      <c r="F17" s="54" t="s">
        <v>22</v>
      </c>
      <c r="G17" s="54" t="s">
        <v>79</v>
      </c>
      <c r="H17" s="54" t="s">
        <v>61</v>
      </c>
      <c r="I17" s="54" t="s">
        <v>36</v>
      </c>
    </row>
    <row r="18" ht="12.75" customHeight="1">
      <c r="A18" s="54" t="s">
        <v>292</v>
      </c>
      <c r="B18" s="54" t="s">
        <v>11</v>
      </c>
      <c r="C18" s="54" t="s">
        <v>36</v>
      </c>
      <c r="D18" s="54" t="s">
        <v>29</v>
      </c>
      <c r="E18" s="54" t="s">
        <v>72</v>
      </c>
      <c r="F18" s="54" t="s">
        <v>22</v>
      </c>
      <c r="G18" s="54" t="s">
        <v>86</v>
      </c>
      <c r="H18" s="54" t="s">
        <v>61</v>
      </c>
      <c r="I18" s="54" t="s">
        <v>47</v>
      </c>
    </row>
    <row r="19" ht="12.75" customHeight="1">
      <c r="A19" s="54" t="s">
        <v>293</v>
      </c>
      <c r="B19" s="54" t="s">
        <v>11</v>
      </c>
      <c r="C19" s="54" t="s">
        <v>61</v>
      </c>
      <c r="D19" s="54" t="s">
        <v>29</v>
      </c>
      <c r="E19" s="54" t="s">
        <v>93</v>
      </c>
      <c r="F19" s="54" t="s">
        <v>22</v>
      </c>
      <c r="G19" s="54" t="s">
        <v>72</v>
      </c>
      <c r="H19" s="54" t="s">
        <v>47</v>
      </c>
      <c r="I19" s="54" t="s">
        <v>36</v>
      </c>
    </row>
    <row r="20" ht="12.75" customHeight="1">
      <c r="A20" s="54" t="s">
        <v>294</v>
      </c>
      <c r="B20" s="54" t="s">
        <v>11</v>
      </c>
      <c r="C20" s="54" t="s">
        <v>36</v>
      </c>
      <c r="D20" s="54" t="s">
        <v>29</v>
      </c>
      <c r="E20" s="54" t="s">
        <v>47</v>
      </c>
      <c r="F20" s="54" t="s">
        <v>22</v>
      </c>
      <c r="G20" s="54" t="s">
        <v>72</v>
      </c>
      <c r="H20" s="54" t="s">
        <v>61</v>
      </c>
      <c r="I20" s="54" t="s">
        <v>102</v>
      </c>
    </row>
    <row r="21" ht="12.75" customHeight="1">
      <c r="A21" s="54" t="s">
        <v>295</v>
      </c>
      <c r="B21" s="54" t="s">
        <v>11</v>
      </c>
      <c r="C21" s="54" t="s">
        <v>29</v>
      </c>
      <c r="D21" s="54" t="s">
        <v>47</v>
      </c>
      <c r="E21" s="54" t="s">
        <v>79</v>
      </c>
      <c r="F21" s="54" t="s">
        <v>22</v>
      </c>
      <c r="G21" s="54" t="s">
        <v>86</v>
      </c>
      <c r="H21" s="54" t="s">
        <v>61</v>
      </c>
      <c r="I21" s="54" t="s">
        <v>36</v>
      </c>
    </row>
    <row r="22" ht="12.75" customHeight="1">
      <c r="A22" s="54" t="s">
        <v>296</v>
      </c>
      <c r="B22" s="54" t="s">
        <v>11</v>
      </c>
      <c r="C22" s="54" t="s">
        <v>29</v>
      </c>
      <c r="D22" s="54" t="s">
        <v>47</v>
      </c>
      <c r="E22" s="54" t="s">
        <v>93</v>
      </c>
      <c r="F22" s="54" t="s">
        <v>22</v>
      </c>
      <c r="G22" s="54" t="s">
        <v>79</v>
      </c>
      <c r="H22" s="54" t="s">
        <v>61</v>
      </c>
      <c r="I22" s="54" t="s">
        <v>36</v>
      </c>
    </row>
    <row r="23" ht="12.75" customHeight="1">
      <c r="A23" s="54" t="s">
        <v>297</v>
      </c>
      <c r="B23" s="54" t="s">
        <v>11</v>
      </c>
      <c r="C23" s="54" t="s">
        <v>36</v>
      </c>
      <c r="D23" s="54" t="s">
        <v>29</v>
      </c>
      <c r="E23" s="54" t="s">
        <v>47</v>
      </c>
      <c r="F23" s="54" t="s">
        <v>22</v>
      </c>
      <c r="G23" s="54" t="s">
        <v>79</v>
      </c>
      <c r="H23" s="54" t="s">
        <v>61</v>
      </c>
      <c r="I23" s="54" t="s">
        <v>102</v>
      </c>
    </row>
    <row r="24" ht="12.75" customHeight="1">
      <c r="A24" s="54" t="s">
        <v>298</v>
      </c>
      <c r="B24" s="54" t="s">
        <v>11</v>
      </c>
      <c r="C24" s="54" t="s">
        <v>36</v>
      </c>
      <c r="D24" s="54" t="s">
        <v>29</v>
      </c>
      <c r="E24" s="54" t="s">
        <v>93</v>
      </c>
      <c r="F24" s="54" t="s">
        <v>22</v>
      </c>
      <c r="G24" s="54" t="s">
        <v>47</v>
      </c>
      <c r="H24" s="54" t="s">
        <v>61</v>
      </c>
      <c r="I24" s="54" t="s">
        <v>86</v>
      </c>
    </row>
    <row r="25" ht="12.75" customHeight="1">
      <c r="A25" s="54" t="s">
        <v>299</v>
      </c>
      <c r="B25" s="54" t="s">
        <v>11</v>
      </c>
      <c r="C25" s="54" t="s">
        <v>36</v>
      </c>
      <c r="D25" s="54" t="s">
        <v>29</v>
      </c>
      <c r="E25" s="54" t="s">
        <v>47</v>
      </c>
      <c r="F25" s="54" t="s">
        <v>22</v>
      </c>
      <c r="G25" s="54" t="s">
        <v>86</v>
      </c>
      <c r="H25" s="54" t="s">
        <v>61</v>
      </c>
      <c r="I25" s="54" t="s">
        <v>102</v>
      </c>
    </row>
    <row r="26" ht="12.75" customHeight="1">
      <c r="A26" s="54" t="s">
        <v>300</v>
      </c>
      <c r="B26" s="54" t="s">
        <v>11</v>
      </c>
      <c r="C26" s="54" t="s">
        <v>36</v>
      </c>
      <c r="D26" s="54" t="s">
        <v>29</v>
      </c>
      <c r="E26" s="54" t="s">
        <v>93</v>
      </c>
      <c r="F26" s="54" t="s">
        <v>22</v>
      </c>
      <c r="G26" s="54" t="s">
        <v>47</v>
      </c>
      <c r="H26" s="54" t="s">
        <v>61</v>
      </c>
      <c r="I26" s="54" t="s">
        <v>102</v>
      </c>
    </row>
    <row r="27" ht="12.75" customHeight="1">
      <c r="A27" s="54" t="s">
        <v>301</v>
      </c>
      <c r="B27" s="54" t="s">
        <v>11</v>
      </c>
      <c r="C27" s="54" t="s">
        <v>29</v>
      </c>
      <c r="D27" s="54" t="s">
        <v>47</v>
      </c>
      <c r="E27" s="54" t="s">
        <v>72</v>
      </c>
      <c r="F27" s="54" t="s">
        <v>22</v>
      </c>
      <c r="G27" s="54" t="s">
        <v>86</v>
      </c>
      <c r="H27" s="54" t="s">
        <v>79</v>
      </c>
      <c r="I27" s="54" t="s">
        <v>36</v>
      </c>
    </row>
    <row r="28" ht="12.75" customHeight="1">
      <c r="A28" s="54" t="s">
        <v>302</v>
      </c>
      <c r="B28" s="54" t="s">
        <v>11</v>
      </c>
      <c r="C28" s="54" t="s">
        <v>29</v>
      </c>
      <c r="D28" s="54" t="s">
        <v>72</v>
      </c>
      <c r="E28" s="54" t="s">
        <v>93</v>
      </c>
      <c r="F28" s="54" t="s">
        <v>22</v>
      </c>
      <c r="G28" s="54" t="s">
        <v>79</v>
      </c>
      <c r="H28" s="54" t="s">
        <v>47</v>
      </c>
      <c r="I28" s="54" t="s">
        <v>36</v>
      </c>
    </row>
    <row r="29" ht="12.75" customHeight="1">
      <c r="A29" s="54" t="s">
        <v>303</v>
      </c>
      <c r="B29" s="54" t="s">
        <v>36</v>
      </c>
      <c r="C29" s="54" t="s">
        <v>29</v>
      </c>
      <c r="D29" s="54" t="s">
        <v>79</v>
      </c>
      <c r="E29" s="54" t="s">
        <v>72</v>
      </c>
      <c r="F29" s="54" t="s">
        <v>22</v>
      </c>
      <c r="G29" s="54" t="s">
        <v>11</v>
      </c>
      <c r="H29" s="54" t="s">
        <v>47</v>
      </c>
      <c r="I29" s="54" t="s">
        <v>102</v>
      </c>
    </row>
    <row r="30" ht="12.75" customHeight="1">
      <c r="A30" s="54" t="s">
        <v>304</v>
      </c>
      <c r="B30" s="54" t="s">
        <v>11</v>
      </c>
      <c r="C30" s="54" t="s">
        <v>36</v>
      </c>
      <c r="D30" s="54" t="s">
        <v>29</v>
      </c>
      <c r="E30" s="54" t="s">
        <v>93</v>
      </c>
      <c r="F30" s="54" t="s">
        <v>22</v>
      </c>
      <c r="G30" s="54" t="s">
        <v>72</v>
      </c>
      <c r="H30" s="54" t="s">
        <v>47</v>
      </c>
      <c r="I30" s="54" t="s">
        <v>86</v>
      </c>
    </row>
    <row r="31" ht="12.75" customHeight="1">
      <c r="A31" s="54" t="s">
        <v>305</v>
      </c>
      <c r="B31" s="54" t="s">
        <v>11</v>
      </c>
      <c r="C31" s="54" t="s">
        <v>36</v>
      </c>
      <c r="D31" s="54" t="s">
        <v>29</v>
      </c>
      <c r="E31" s="54" t="s">
        <v>72</v>
      </c>
      <c r="F31" s="54" t="s">
        <v>22</v>
      </c>
      <c r="G31" s="54" t="s">
        <v>86</v>
      </c>
      <c r="H31" s="54" t="s">
        <v>47</v>
      </c>
      <c r="I31" s="54" t="s">
        <v>102</v>
      </c>
    </row>
    <row r="32" ht="12.75" customHeight="1">
      <c r="A32" s="54" t="s">
        <v>306</v>
      </c>
      <c r="B32" s="54" t="s">
        <v>11</v>
      </c>
      <c r="C32" s="54" t="s">
        <v>36</v>
      </c>
      <c r="D32" s="54" t="s">
        <v>29</v>
      </c>
      <c r="E32" s="54" t="s">
        <v>93</v>
      </c>
      <c r="F32" s="54" t="s">
        <v>22</v>
      </c>
      <c r="G32" s="54" t="s">
        <v>72</v>
      </c>
      <c r="H32" s="54" t="s">
        <v>47</v>
      </c>
      <c r="I32" s="54" t="s">
        <v>102</v>
      </c>
    </row>
    <row r="33" ht="12.75" customHeight="1">
      <c r="A33" s="54" t="s">
        <v>307</v>
      </c>
      <c r="B33" s="54" t="s">
        <v>11</v>
      </c>
      <c r="C33" s="54" t="s">
        <v>29</v>
      </c>
      <c r="D33" s="54" t="s">
        <v>47</v>
      </c>
      <c r="E33" s="54" t="s">
        <v>93</v>
      </c>
      <c r="F33" s="54" t="s">
        <v>22</v>
      </c>
      <c r="G33" s="54" t="s">
        <v>86</v>
      </c>
      <c r="H33" s="54" t="s">
        <v>79</v>
      </c>
      <c r="I33" s="54" t="s">
        <v>36</v>
      </c>
    </row>
    <row r="34" ht="12.75" customHeight="1">
      <c r="A34" s="54" t="s">
        <v>308</v>
      </c>
      <c r="B34" s="54" t="s">
        <v>36</v>
      </c>
      <c r="C34" s="54" t="s">
        <v>29</v>
      </c>
      <c r="D34" s="54" t="s">
        <v>47</v>
      </c>
      <c r="E34" s="54" t="s">
        <v>79</v>
      </c>
      <c r="F34" s="54" t="s">
        <v>22</v>
      </c>
      <c r="G34" s="54" t="s">
        <v>11</v>
      </c>
      <c r="H34" s="54" t="s">
        <v>86</v>
      </c>
      <c r="I34" s="54" t="s">
        <v>102</v>
      </c>
    </row>
    <row r="35" ht="12.75" customHeight="1">
      <c r="A35" s="54" t="s">
        <v>309</v>
      </c>
      <c r="B35" s="54" t="s">
        <v>36</v>
      </c>
      <c r="C35" s="54" t="s">
        <v>29</v>
      </c>
      <c r="D35" s="54" t="s">
        <v>47</v>
      </c>
      <c r="E35" s="54" t="s">
        <v>93</v>
      </c>
      <c r="F35" s="54" t="s">
        <v>22</v>
      </c>
      <c r="G35" s="54" t="s">
        <v>11</v>
      </c>
      <c r="H35" s="54" t="s">
        <v>79</v>
      </c>
      <c r="I35" s="54" t="s">
        <v>102</v>
      </c>
    </row>
    <row r="36" ht="12.75" customHeight="1">
      <c r="A36" s="54" t="s">
        <v>310</v>
      </c>
      <c r="B36" s="54" t="s">
        <v>36</v>
      </c>
      <c r="C36" s="54" t="s">
        <v>29</v>
      </c>
      <c r="D36" s="54" t="s">
        <v>47</v>
      </c>
      <c r="E36" s="54" t="s">
        <v>93</v>
      </c>
      <c r="F36" s="54" t="s">
        <v>22</v>
      </c>
      <c r="G36" s="54" t="s">
        <v>11</v>
      </c>
      <c r="H36" s="54" t="s">
        <v>86</v>
      </c>
      <c r="I36" s="54" t="s">
        <v>102</v>
      </c>
    </row>
    <row r="37" ht="12.75" customHeight="1">
      <c r="A37" s="54" t="s">
        <v>311</v>
      </c>
      <c r="B37" s="54" t="s">
        <v>22</v>
      </c>
      <c r="C37" s="54" t="s">
        <v>29</v>
      </c>
      <c r="D37" s="54" t="s">
        <v>79</v>
      </c>
      <c r="E37" s="54" t="s">
        <v>72</v>
      </c>
      <c r="F37" s="54" t="s">
        <v>54</v>
      </c>
      <c r="G37" s="54" t="s">
        <v>11</v>
      </c>
      <c r="H37" s="54" t="s">
        <v>61</v>
      </c>
      <c r="I37" s="54" t="s">
        <v>36</v>
      </c>
    </row>
    <row r="38" ht="12.75" customHeight="1">
      <c r="A38" s="54" t="s">
        <v>312</v>
      </c>
      <c r="B38" s="54" t="s">
        <v>22</v>
      </c>
      <c r="C38" s="54" t="s">
        <v>54</v>
      </c>
      <c r="D38" s="54" t="s">
        <v>29</v>
      </c>
      <c r="E38" s="54" t="s">
        <v>72</v>
      </c>
      <c r="F38" s="54" t="s">
        <v>86</v>
      </c>
      <c r="G38" s="54" t="s">
        <v>11</v>
      </c>
      <c r="H38" s="54" t="s">
        <v>61</v>
      </c>
      <c r="I38" s="54" t="s">
        <v>36</v>
      </c>
    </row>
    <row r="39" ht="12.75" customHeight="1">
      <c r="A39" s="54" t="s">
        <v>313</v>
      </c>
      <c r="B39" s="54" t="s">
        <v>29</v>
      </c>
      <c r="C39" s="54" t="s">
        <v>72</v>
      </c>
      <c r="D39" s="54" t="s">
        <v>54</v>
      </c>
      <c r="E39" s="54" t="s">
        <v>93</v>
      </c>
      <c r="F39" s="54" t="s">
        <v>22</v>
      </c>
      <c r="G39" s="54" t="s">
        <v>11</v>
      </c>
      <c r="H39" s="54" t="s">
        <v>61</v>
      </c>
      <c r="I39" s="54" t="s">
        <v>36</v>
      </c>
    </row>
    <row r="40" ht="12.75" customHeight="1">
      <c r="A40" s="54" t="s">
        <v>314</v>
      </c>
      <c r="B40" s="54" t="s">
        <v>36</v>
      </c>
      <c r="C40" s="54" t="s">
        <v>54</v>
      </c>
      <c r="D40" s="54" t="s">
        <v>29</v>
      </c>
      <c r="E40" s="54" t="s">
        <v>72</v>
      </c>
      <c r="F40" s="54" t="s">
        <v>22</v>
      </c>
      <c r="G40" s="54" t="s">
        <v>11</v>
      </c>
      <c r="H40" s="54" t="s">
        <v>61</v>
      </c>
      <c r="I40" s="54" t="s">
        <v>102</v>
      </c>
    </row>
    <row r="41" ht="12.75" customHeight="1">
      <c r="A41" s="54" t="s">
        <v>315</v>
      </c>
      <c r="B41" s="54" t="s">
        <v>22</v>
      </c>
      <c r="C41" s="54" t="s">
        <v>54</v>
      </c>
      <c r="D41" s="54" t="s">
        <v>29</v>
      </c>
      <c r="E41" s="54" t="s">
        <v>79</v>
      </c>
      <c r="F41" s="54" t="s">
        <v>86</v>
      </c>
      <c r="G41" s="54" t="s">
        <v>11</v>
      </c>
      <c r="H41" s="54" t="s">
        <v>61</v>
      </c>
      <c r="I41" s="54" t="s">
        <v>36</v>
      </c>
    </row>
    <row r="42" ht="12.75" customHeight="1">
      <c r="A42" s="54" t="s">
        <v>316</v>
      </c>
      <c r="B42" s="54" t="s">
        <v>22</v>
      </c>
      <c r="C42" s="54" t="s">
        <v>29</v>
      </c>
      <c r="D42" s="54" t="s">
        <v>79</v>
      </c>
      <c r="E42" s="54" t="s">
        <v>93</v>
      </c>
      <c r="F42" s="54" t="s">
        <v>54</v>
      </c>
      <c r="G42" s="54" t="s">
        <v>11</v>
      </c>
      <c r="H42" s="54" t="s">
        <v>61</v>
      </c>
      <c r="I42" s="54" t="s">
        <v>36</v>
      </c>
    </row>
    <row r="43" ht="12.75" customHeight="1">
      <c r="A43" s="54" t="s">
        <v>317</v>
      </c>
      <c r="B43" s="54" t="s">
        <v>36</v>
      </c>
      <c r="C43" s="54" t="s">
        <v>54</v>
      </c>
      <c r="D43" s="54" t="s">
        <v>29</v>
      </c>
      <c r="E43" s="54" t="s">
        <v>79</v>
      </c>
      <c r="F43" s="54" t="s">
        <v>22</v>
      </c>
      <c r="G43" s="54" t="s">
        <v>11</v>
      </c>
      <c r="H43" s="54" t="s">
        <v>61</v>
      </c>
      <c r="I43" s="54" t="s">
        <v>102</v>
      </c>
    </row>
    <row r="44" ht="12.75" customHeight="1">
      <c r="A44" s="54" t="s">
        <v>318</v>
      </c>
      <c r="B44" s="54" t="s">
        <v>22</v>
      </c>
      <c r="C44" s="54" t="s">
        <v>54</v>
      </c>
      <c r="D44" s="54" t="s">
        <v>29</v>
      </c>
      <c r="E44" s="54" t="s">
        <v>93</v>
      </c>
      <c r="F44" s="54" t="s">
        <v>86</v>
      </c>
      <c r="G44" s="54" t="s">
        <v>11</v>
      </c>
      <c r="H44" s="54" t="s">
        <v>61</v>
      </c>
      <c r="I44" s="54" t="s">
        <v>36</v>
      </c>
    </row>
    <row r="45" ht="12.75" customHeight="1">
      <c r="A45" s="54" t="s">
        <v>319</v>
      </c>
      <c r="B45" s="54" t="s">
        <v>36</v>
      </c>
      <c r="C45" s="54" t="s">
        <v>54</v>
      </c>
      <c r="D45" s="54" t="s">
        <v>29</v>
      </c>
      <c r="E45" s="54" t="s">
        <v>86</v>
      </c>
      <c r="F45" s="54" t="s">
        <v>22</v>
      </c>
      <c r="G45" s="54" t="s">
        <v>11</v>
      </c>
      <c r="H45" s="54" t="s">
        <v>61</v>
      </c>
      <c r="I45" s="54" t="s">
        <v>102</v>
      </c>
    </row>
    <row r="46" ht="12.75" customHeight="1">
      <c r="A46" s="54" t="s">
        <v>320</v>
      </c>
      <c r="B46" s="54" t="s">
        <v>36</v>
      </c>
      <c r="C46" s="54" t="s">
        <v>54</v>
      </c>
      <c r="D46" s="54" t="s">
        <v>29</v>
      </c>
      <c r="E46" s="54" t="s">
        <v>93</v>
      </c>
      <c r="F46" s="54" t="s">
        <v>22</v>
      </c>
      <c r="G46" s="54" t="s">
        <v>11</v>
      </c>
      <c r="H46" s="54" t="s">
        <v>61</v>
      </c>
      <c r="I46" s="54" t="s">
        <v>102</v>
      </c>
    </row>
    <row r="47" ht="12.75" customHeight="1">
      <c r="A47" s="54" t="s">
        <v>321</v>
      </c>
      <c r="B47" s="54" t="s">
        <v>11</v>
      </c>
      <c r="C47" s="54" t="s">
        <v>29</v>
      </c>
      <c r="D47" s="54" t="s">
        <v>54</v>
      </c>
      <c r="E47" s="54" t="s">
        <v>72</v>
      </c>
      <c r="F47" s="54" t="s">
        <v>22</v>
      </c>
      <c r="G47" s="54" t="s">
        <v>86</v>
      </c>
      <c r="H47" s="54" t="s">
        <v>79</v>
      </c>
      <c r="I47" s="54" t="s">
        <v>36</v>
      </c>
    </row>
    <row r="48" ht="12.75" customHeight="1">
      <c r="A48" s="54" t="s">
        <v>322</v>
      </c>
      <c r="B48" s="54" t="s">
        <v>11</v>
      </c>
      <c r="C48" s="54" t="s">
        <v>29</v>
      </c>
      <c r="D48" s="54" t="s">
        <v>72</v>
      </c>
      <c r="E48" s="54" t="s">
        <v>93</v>
      </c>
      <c r="F48" s="54" t="s">
        <v>22</v>
      </c>
      <c r="G48" s="54" t="s">
        <v>79</v>
      </c>
      <c r="H48" s="54" t="s">
        <v>54</v>
      </c>
      <c r="I48" s="54" t="s">
        <v>36</v>
      </c>
    </row>
    <row r="49" ht="12.75" customHeight="1">
      <c r="A49" s="54" t="s">
        <v>323</v>
      </c>
      <c r="B49" s="54" t="s">
        <v>36</v>
      </c>
      <c r="C49" s="54" t="s">
        <v>29</v>
      </c>
      <c r="D49" s="54" t="s">
        <v>79</v>
      </c>
      <c r="E49" s="54" t="s">
        <v>72</v>
      </c>
      <c r="F49" s="54" t="s">
        <v>22</v>
      </c>
      <c r="G49" s="54" t="s">
        <v>11</v>
      </c>
      <c r="H49" s="54" t="s">
        <v>54</v>
      </c>
      <c r="I49" s="54" t="s">
        <v>102</v>
      </c>
    </row>
    <row r="50" ht="12.75" customHeight="1">
      <c r="A50" s="54" t="s">
        <v>324</v>
      </c>
      <c r="B50" s="54" t="s">
        <v>11</v>
      </c>
      <c r="C50" s="54" t="s">
        <v>36</v>
      </c>
      <c r="D50" s="54" t="s">
        <v>29</v>
      </c>
      <c r="E50" s="54" t="s">
        <v>93</v>
      </c>
      <c r="F50" s="54" t="s">
        <v>22</v>
      </c>
      <c r="G50" s="54" t="s">
        <v>72</v>
      </c>
      <c r="H50" s="54" t="s">
        <v>54</v>
      </c>
      <c r="I50" s="54" t="s">
        <v>86</v>
      </c>
    </row>
    <row r="51" ht="12.75" customHeight="1">
      <c r="A51" s="54" t="s">
        <v>325</v>
      </c>
      <c r="B51" s="54" t="s">
        <v>22</v>
      </c>
      <c r="C51" s="54" t="s">
        <v>36</v>
      </c>
      <c r="D51" s="54" t="s">
        <v>29</v>
      </c>
      <c r="E51" s="54" t="s">
        <v>72</v>
      </c>
      <c r="F51" s="54" t="s">
        <v>54</v>
      </c>
      <c r="G51" s="54" t="s">
        <v>11</v>
      </c>
      <c r="H51" s="54" t="s">
        <v>86</v>
      </c>
      <c r="I51" s="54" t="s">
        <v>102</v>
      </c>
    </row>
    <row r="52" ht="12.75" customHeight="1">
      <c r="A52" s="54" t="s">
        <v>326</v>
      </c>
      <c r="B52" s="54" t="s">
        <v>11</v>
      </c>
      <c r="C52" s="54" t="s">
        <v>36</v>
      </c>
      <c r="D52" s="54" t="s">
        <v>29</v>
      </c>
      <c r="E52" s="54" t="s">
        <v>93</v>
      </c>
      <c r="F52" s="54" t="s">
        <v>22</v>
      </c>
      <c r="G52" s="54" t="s">
        <v>72</v>
      </c>
      <c r="H52" s="54" t="s">
        <v>54</v>
      </c>
      <c r="I52" s="54" t="s">
        <v>102</v>
      </c>
    </row>
    <row r="53" ht="12.75" customHeight="1">
      <c r="A53" s="54" t="s">
        <v>327</v>
      </c>
      <c r="B53" s="54" t="s">
        <v>11</v>
      </c>
      <c r="C53" s="54" t="s">
        <v>29</v>
      </c>
      <c r="D53" s="54" t="s">
        <v>54</v>
      </c>
      <c r="E53" s="54" t="s">
        <v>93</v>
      </c>
      <c r="F53" s="54" t="s">
        <v>22</v>
      </c>
      <c r="G53" s="54" t="s">
        <v>86</v>
      </c>
      <c r="H53" s="54" t="s">
        <v>79</v>
      </c>
      <c r="I53" s="54" t="s">
        <v>36</v>
      </c>
    </row>
    <row r="54" ht="12.75" customHeight="1">
      <c r="A54" s="54" t="s">
        <v>328</v>
      </c>
      <c r="B54" s="54" t="s">
        <v>22</v>
      </c>
      <c r="C54" s="54" t="s">
        <v>36</v>
      </c>
      <c r="D54" s="54" t="s">
        <v>29</v>
      </c>
      <c r="E54" s="54" t="s">
        <v>79</v>
      </c>
      <c r="F54" s="54" t="s">
        <v>54</v>
      </c>
      <c r="G54" s="54" t="s">
        <v>11</v>
      </c>
      <c r="H54" s="54" t="s">
        <v>86</v>
      </c>
      <c r="I54" s="54" t="s">
        <v>102</v>
      </c>
    </row>
    <row r="55" ht="12.75" customHeight="1">
      <c r="A55" s="54" t="s">
        <v>329</v>
      </c>
      <c r="B55" s="54" t="s">
        <v>36</v>
      </c>
      <c r="C55" s="54" t="s">
        <v>29</v>
      </c>
      <c r="D55" s="54" t="s">
        <v>79</v>
      </c>
      <c r="E55" s="54" t="s">
        <v>93</v>
      </c>
      <c r="F55" s="54" t="s">
        <v>22</v>
      </c>
      <c r="G55" s="54" t="s">
        <v>11</v>
      </c>
      <c r="H55" s="54" t="s">
        <v>54</v>
      </c>
      <c r="I55" s="54" t="s">
        <v>102</v>
      </c>
    </row>
    <row r="56" ht="12.75" customHeight="1">
      <c r="A56" s="54" t="s">
        <v>330</v>
      </c>
      <c r="B56" s="54" t="s">
        <v>22</v>
      </c>
      <c r="C56" s="54" t="s">
        <v>36</v>
      </c>
      <c r="D56" s="54" t="s">
        <v>29</v>
      </c>
      <c r="E56" s="54" t="s">
        <v>93</v>
      </c>
      <c r="F56" s="54" t="s">
        <v>54</v>
      </c>
      <c r="G56" s="54" t="s">
        <v>11</v>
      </c>
      <c r="H56" s="54" t="s">
        <v>86</v>
      </c>
      <c r="I56" s="54" t="s">
        <v>102</v>
      </c>
    </row>
    <row r="57" ht="12.75" customHeight="1">
      <c r="A57" s="54" t="s">
        <v>331</v>
      </c>
      <c r="B57" s="54" t="s">
        <v>11</v>
      </c>
      <c r="C57" s="54" t="s">
        <v>36</v>
      </c>
      <c r="D57" s="54" t="s">
        <v>29</v>
      </c>
      <c r="E57" s="54" t="s">
        <v>72</v>
      </c>
      <c r="F57" s="54" t="s">
        <v>22</v>
      </c>
      <c r="G57" s="54" t="s">
        <v>86</v>
      </c>
      <c r="H57" s="54" t="s">
        <v>61</v>
      </c>
      <c r="I57" s="54" t="s">
        <v>79</v>
      </c>
    </row>
    <row r="58" ht="12.75" customHeight="1">
      <c r="A58" s="54" t="s">
        <v>332</v>
      </c>
      <c r="B58" s="54" t="s">
        <v>11</v>
      </c>
      <c r="C58" s="54" t="s">
        <v>29</v>
      </c>
      <c r="D58" s="54" t="s">
        <v>72</v>
      </c>
      <c r="E58" s="54" t="s">
        <v>93</v>
      </c>
      <c r="F58" s="54" t="s">
        <v>22</v>
      </c>
      <c r="G58" s="54" t="s">
        <v>79</v>
      </c>
      <c r="H58" s="54" t="s">
        <v>61</v>
      </c>
      <c r="I58" s="54" t="s">
        <v>36</v>
      </c>
    </row>
    <row r="59" ht="12.75" customHeight="1">
      <c r="A59" s="54" t="s">
        <v>333</v>
      </c>
      <c r="B59" s="54" t="s">
        <v>11</v>
      </c>
      <c r="C59" s="54" t="s">
        <v>36</v>
      </c>
      <c r="D59" s="54" t="s">
        <v>29</v>
      </c>
      <c r="E59" s="54" t="s">
        <v>72</v>
      </c>
      <c r="F59" s="54" t="s">
        <v>22</v>
      </c>
      <c r="G59" s="54" t="s">
        <v>79</v>
      </c>
      <c r="H59" s="54" t="s">
        <v>61</v>
      </c>
      <c r="I59" s="54" t="s">
        <v>102</v>
      </c>
    </row>
    <row r="60" ht="12.75" customHeight="1">
      <c r="A60" s="54" t="s">
        <v>334</v>
      </c>
      <c r="B60" s="54" t="s">
        <v>11</v>
      </c>
      <c r="C60" s="54" t="s">
        <v>36</v>
      </c>
      <c r="D60" s="54" t="s">
        <v>29</v>
      </c>
      <c r="E60" s="54" t="s">
        <v>93</v>
      </c>
      <c r="F60" s="54" t="s">
        <v>22</v>
      </c>
      <c r="G60" s="54" t="s">
        <v>72</v>
      </c>
      <c r="H60" s="54" t="s">
        <v>61</v>
      </c>
      <c r="I60" s="54" t="s">
        <v>86</v>
      </c>
    </row>
    <row r="61" ht="12.75" customHeight="1">
      <c r="A61" s="54" t="s">
        <v>335</v>
      </c>
      <c r="B61" s="54" t="s">
        <v>11</v>
      </c>
      <c r="C61" s="54" t="s">
        <v>36</v>
      </c>
      <c r="D61" s="54" t="s">
        <v>29</v>
      </c>
      <c r="E61" s="54" t="s">
        <v>72</v>
      </c>
      <c r="F61" s="54" t="s">
        <v>22</v>
      </c>
      <c r="G61" s="54" t="s">
        <v>86</v>
      </c>
      <c r="H61" s="54" t="s">
        <v>61</v>
      </c>
      <c r="I61" s="54" t="s">
        <v>102</v>
      </c>
    </row>
    <row r="62" ht="12.75" customHeight="1">
      <c r="A62" s="54" t="s">
        <v>336</v>
      </c>
      <c r="B62" s="54" t="s">
        <v>11</v>
      </c>
      <c r="C62" s="54" t="s">
        <v>36</v>
      </c>
      <c r="D62" s="54" t="s">
        <v>29</v>
      </c>
      <c r="E62" s="54" t="s">
        <v>93</v>
      </c>
      <c r="F62" s="54" t="s">
        <v>22</v>
      </c>
      <c r="G62" s="54" t="s">
        <v>72</v>
      </c>
      <c r="H62" s="54" t="s">
        <v>61</v>
      </c>
      <c r="I62" s="54" t="s">
        <v>102</v>
      </c>
    </row>
    <row r="63" ht="12.75" customHeight="1">
      <c r="A63" s="54" t="s">
        <v>337</v>
      </c>
      <c r="B63" s="54" t="s">
        <v>11</v>
      </c>
      <c r="C63" s="54" t="s">
        <v>36</v>
      </c>
      <c r="D63" s="54" t="s">
        <v>29</v>
      </c>
      <c r="E63" s="54" t="s">
        <v>93</v>
      </c>
      <c r="F63" s="54" t="s">
        <v>22</v>
      </c>
      <c r="G63" s="54" t="s">
        <v>79</v>
      </c>
      <c r="H63" s="54" t="s">
        <v>61</v>
      </c>
      <c r="I63" s="54" t="s">
        <v>86</v>
      </c>
    </row>
    <row r="64" ht="12.75" customHeight="1">
      <c r="A64" s="54" t="s">
        <v>338</v>
      </c>
      <c r="B64" s="54" t="s">
        <v>11</v>
      </c>
      <c r="C64" s="54" t="s">
        <v>36</v>
      </c>
      <c r="D64" s="54" t="s">
        <v>29</v>
      </c>
      <c r="E64" s="54" t="s">
        <v>79</v>
      </c>
      <c r="F64" s="54" t="s">
        <v>22</v>
      </c>
      <c r="G64" s="54" t="s">
        <v>86</v>
      </c>
      <c r="H64" s="54" t="s">
        <v>61</v>
      </c>
      <c r="I64" s="54" t="s">
        <v>102</v>
      </c>
    </row>
    <row r="65" ht="12.75" customHeight="1">
      <c r="A65" s="54" t="s">
        <v>339</v>
      </c>
      <c r="B65" s="54" t="s">
        <v>11</v>
      </c>
      <c r="C65" s="54" t="s">
        <v>36</v>
      </c>
      <c r="D65" s="54" t="s">
        <v>29</v>
      </c>
      <c r="E65" s="54" t="s">
        <v>93</v>
      </c>
      <c r="F65" s="54" t="s">
        <v>22</v>
      </c>
      <c r="G65" s="54" t="s">
        <v>79</v>
      </c>
      <c r="H65" s="54" t="s">
        <v>61</v>
      </c>
      <c r="I65" s="54" t="s">
        <v>102</v>
      </c>
    </row>
    <row r="66" ht="12.75" customHeight="1">
      <c r="A66" s="54" t="s">
        <v>340</v>
      </c>
      <c r="B66" s="54" t="s">
        <v>11</v>
      </c>
      <c r="C66" s="54" t="s">
        <v>36</v>
      </c>
      <c r="D66" s="54" t="s">
        <v>29</v>
      </c>
      <c r="E66" s="54" t="s">
        <v>93</v>
      </c>
      <c r="F66" s="54" t="s">
        <v>22</v>
      </c>
      <c r="G66" s="54" t="s">
        <v>86</v>
      </c>
      <c r="H66" s="54" t="s">
        <v>61</v>
      </c>
      <c r="I66" s="54" t="s">
        <v>102</v>
      </c>
    </row>
    <row r="67" ht="12.75" customHeight="1">
      <c r="A67" s="54" t="s">
        <v>341</v>
      </c>
      <c r="B67" s="54" t="s">
        <v>11</v>
      </c>
      <c r="C67" s="54" t="s">
        <v>36</v>
      </c>
      <c r="D67" s="54" t="s">
        <v>29</v>
      </c>
      <c r="E67" s="54" t="s">
        <v>93</v>
      </c>
      <c r="F67" s="54" t="s">
        <v>22</v>
      </c>
      <c r="G67" s="54" t="s">
        <v>72</v>
      </c>
      <c r="H67" s="54" t="s">
        <v>79</v>
      </c>
      <c r="I67" s="54" t="s">
        <v>86</v>
      </c>
    </row>
    <row r="68" ht="12.75" customHeight="1">
      <c r="A68" s="54" t="s">
        <v>342</v>
      </c>
      <c r="B68" s="54" t="s">
        <v>11</v>
      </c>
      <c r="C68" s="54" t="s">
        <v>36</v>
      </c>
      <c r="D68" s="54" t="s">
        <v>29</v>
      </c>
      <c r="E68" s="54" t="s">
        <v>72</v>
      </c>
      <c r="F68" s="54" t="s">
        <v>22</v>
      </c>
      <c r="G68" s="54" t="s">
        <v>86</v>
      </c>
      <c r="H68" s="54" t="s">
        <v>79</v>
      </c>
      <c r="I68" s="54" t="s">
        <v>102</v>
      </c>
    </row>
    <row r="69" ht="12.75" customHeight="1">
      <c r="A69" s="54" t="s">
        <v>343</v>
      </c>
      <c r="B69" s="54" t="s">
        <v>11</v>
      </c>
      <c r="C69" s="54" t="s">
        <v>36</v>
      </c>
      <c r="D69" s="54" t="s">
        <v>29</v>
      </c>
      <c r="E69" s="54" t="s">
        <v>93</v>
      </c>
      <c r="F69" s="54" t="s">
        <v>22</v>
      </c>
      <c r="G69" s="54" t="s">
        <v>72</v>
      </c>
      <c r="H69" s="54" t="s">
        <v>79</v>
      </c>
      <c r="I69" s="54" t="s">
        <v>102</v>
      </c>
    </row>
    <row r="70" ht="12.75" customHeight="1">
      <c r="A70" s="54" t="s">
        <v>344</v>
      </c>
      <c r="B70" s="54" t="s">
        <v>11</v>
      </c>
      <c r="C70" s="54" t="s">
        <v>36</v>
      </c>
      <c r="D70" s="54" t="s">
        <v>29</v>
      </c>
      <c r="E70" s="54" t="s">
        <v>93</v>
      </c>
      <c r="F70" s="54" t="s">
        <v>22</v>
      </c>
      <c r="G70" s="54" t="s">
        <v>72</v>
      </c>
      <c r="H70" s="54" t="s">
        <v>86</v>
      </c>
      <c r="I70" s="54" t="s">
        <v>102</v>
      </c>
    </row>
    <row r="71" ht="12.75" customHeight="1">
      <c r="A71" s="54" t="s">
        <v>345</v>
      </c>
      <c r="B71" s="54" t="s">
        <v>36</v>
      </c>
      <c r="C71" s="54" t="s">
        <v>29</v>
      </c>
      <c r="D71" s="54" t="s">
        <v>79</v>
      </c>
      <c r="E71" s="54" t="s">
        <v>93</v>
      </c>
      <c r="F71" s="54" t="s">
        <v>22</v>
      </c>
      <c r="G71" s="54" t="s">
        <v>11</v>
      </c>
      <c r="H71" s="54" t="s">
        <v>86</v>
      </c>
      <c r="I71" s="54" t="s">
        <v>102</v>
      </c>
    </row>
    <row r="72" ht="12.75" customHeight="1">
      <c r="A72" s="54" t="s">
        <v>346</v>
      </c>
      <c r="B72" s="54" t="s">
        <v>22</v>
      </c>
      <c r="C72" s="54" t="s">
        <v>29</v>
      </c>
      <c r="D72" s="54" t="s">
        <v>79</v>
      </c>
      <c r="E72" s="54" t="s">
        <v>72</v>
      </c>
      <c r="F72" s="54" t="s">
        <v>54</v>
      </c>
      <c r="G72" s="54" t="s">
        <v>11</v>
      </c>
      <c r="H72" s="54" t="s">
        <v>61</v>
      </c>
      <c r="I72" s="54" t="s">
        <v>47</v>
      </c>
    </row>
    <row r="73" ht="12.75" customHeight="1">
      <c r="A73" s="54" t="s">
        <v>347</v>
      </c>
      <c r="B73" s="54" t="s">
        <v>11</v>
      </c>
      <c r="C73" s="54" t="s">
        <v>54</v>
      </c>
      <c r="D73" s="54" t="s">
        <v>29</v>
      </c>
      <c r="E73" s="54" t="s">
        <v>72</v>
      </c>
      <c r="F73" s="54" t="s">
        <v>22</v>
      </c>
      <c r="G73" s="54" t="s">
        <v>86</v>
      </c>
      <c r="H73" s="54" t="s">
        <v>61</v>
      </c>
      <c r="I73" s="54" t="s">
        <v>47</v>
      </c>
    </row>
    <row r="74" ht="12.75" customHeight="1">
      <c r="A74" s="54" t="s">
        <v>348</v>
      </c>
      <c r="B74" s="54" t="s">
        <v>29</v>
      </c>
      <c r="C74" s="54" t="s">
        <v>72</v>
      </c>
      <c r="D74" s="54" t="s">
        <v>54</v>
      </c>
      <c r="E74" s="54" t="s">
        <v>93</v>
      </c>
      <c r="F74" s="54" t="s">
        <v>22</v>
      </c>
      <c r="G74" s="54" t="s">
        <v>11</v>
      </c>
      <c r="H74" s="54" t="s">
        <v>61</v>
      </c>
      <c r="I74" s="54" t="s">
        <v>47</v>
      </c>
    </row>
    <row r="75" ht="12.75" customHeight="1">
      <c r="A75" s="54" t="s">
        <v>349</v>
      </c>
      <c r="B75" s="54" t="s">
        <v>29</v>
      </c>
      <c r="C75" s="54" t="s">
        <v>72</v>
      </c>
      <c r="D75" s="54" t="s">
        <v>54</v>
      </c>
      <c r="E75" s="54" t="s">
        <v>47</v>
      </c>
      <c r="F75" s="54" t="s">
        <v>22</v>
      </c>
      <c r="G75" s="54" t="s">
        <v>11</v>
      </c>
      <c r="H75" s="54" t="s">
        <v>61</v>
      </c>
      <c r="I75" s="54" t="s">
        <v>102</v>
      </c>
    </row>
    <row r="76" ht="12.75" customHeight="1">
      <c r="A76" s="54" t="s">
        <v>350</v>
      </c>
      <c r="B76" s="54" t="s">
        <v>11</v>
      </c>
      <c r="C76" s="54" t="s">
        <v>29</v>
      </c>
      <c r="D76" s="54" t="s">
        <v>54</v>
      </c>
      <c r="E76" s="54" t="s">
        <v>47</v>
      </c>
      <c r="F76" s="54" t="s">
        <v>22</v>
      </c>
      <c r="G76" s="54" t="s">
        <v>79</v>
      </c>
      <c r="H76" s="54" t="s">
        <v>61</v>
      </c>
      <c r="I76" s="54" t="s">
        <v>86</v>
      </c>
    </row>
    <row r="77" ht="12.75" customHeight="1">
      <c r="A77" s="54" t="s">
        <v>351</v>
      </c>
      <c r="B77" s="54" t="s">
        <v>22</v>
      </c>
      <c r="C77" s="54" t="s">
        <v>29</v>
      </c>
      <c r="D77" s="54" t="s">
        <v>79</v>
      </c>
      <c r="E77" s="54" t="s">
        <v>93</v>
      </c>
      <c r="F77" s="54" t="s">
        <v>54</v>
      </c>
      <c r="G77" s="54" t="s">
        <v>11</v>
      </c>
      <c r="H77" s="54" t="s">
        <v>61</v>
      </c>
      <c r="I77" s="54" t="s">
        <v>47</v>
      </c>
    </row>
    <row r="78" ht="12.75" customHeight="1">
      <c r="A78" s="54" t="s">
        <v>352</v>
      </c>
      <c r="B78" s="54" t="s">
        <v>22</v>
      </c>
      <c r="C78" s="54" t="s">
        <v>29</v>
      </c>
      <c r="D78" s="54" t="s">
        <v>79</v>
      </c>
      <c r="E78" s="54" t="s">
        <v>47</v>
      </c>
      <c r="F78" s="54" t="s">
        <v>54</v>
      </c>
      <c r="G78" s="54" t="s">
        <v>11</v>
      </c>
      <c r="H78" s="54" t="s">
        <v>61</v>
      </c>
      <c r="I78" s="54" t="s">
        <v>102</v>
      </c>
    </row>
    <row r="79" ht="12.75" customHeight="1">
      <c r="A79" s="54" t="s">
        <v>353</v>
      </c>
      <c r="B79" s="54" t="s">
        <v>11</v>
      </c>
      <c r="C79" s="54" t="s">
        <v>54</v>
      </c>
      <c r="D79" s="54" t="s">
        <v>29</v>
      </c>
      <c r="E79" s="54" t="s">
        <v>93</v>
      </c>
      <c r="F79" s="54" t="s">
        <v>22</v>
      </c>
      <c r="G79" s="54" t="s">
        <v>86</v>
      </c>
      <c r="H79" s="54" t="s">
        <v>61</v>
      </c>
      <c r="I79" s="54" t="s">
        <v>47</v>
      </c>
    </row>
    <row r="80" ht="12.75" customHeight="1">
      <c r="A80" s="54" t="s">
        <v>354</v>
      </c>
      <c r="B80" s="54" t="s">
        <v>11</v>
      </c>
      <c r="C80" s="54" t="s">
        <v>54</v>
      </c>
      <c r="D80" s="54" t="s">
        <v>29</v>
      </c>
      <c r="E80" s="54" t="s">
        <v>47</v>
      </c>
      <c r="F80" s="54" t="s">
        <v>22</v>
      </c>
      <c r="G80" s="54" t="s">
        <v>86</v>
      </c>
      <c r="H80" s="54" t="s">
        <v>61</v>
      </c>
      <c r="I80" s="54" t="s">
        <v>102</v>
      </c>
    </row>
    <row r="81" ht="12.75" customHeight="1">
      <c r="A81" s="54" t="s">
        <v>355</v>
      </c>
      <c r="B81" s="54" t="s">
        <v>22</v>
      </c>
      <c r="C81" s="54" t="s">
        <v>54</v>
      </c>
      <c r="D81" s="54" t="s">
        <v>29</v>
      </c>
      <c r="E81" s="54" t="s">
        <v>93</v>
      </c>
      <c r="F81" s="54" t="s">
        <v>47</v>
      </c>
      <c r="G81" s="54" t="s">
        <v>11</v>
      </c>
      <c r="H81" s="54" t="s">
        <v>61</v>
      </c>
      <c r="I81" s="54" t="s">
        <v>102</v>
      </c>
    </row>
    <row r="82" ht="12.75" customHeight="1">
      <c r="A82" s="54" t="s">
        <v>356</v>
      </c>
      <c r="B82" s="54" t="s">
        <v>11</v>
      </c>
      <c r="C82" s="54" t="s">
        <v>29</v>
      </c>
      <c r="D82" s="54" t="s">
        <v>54</v>
      </c>
      <c r="E82" s="54" t="s">
        <v>72</v>
      </c>
      <c r="F82" s="54" t="s">
        <v>22</v>
      </c>
      <c r="G82" s="54" t="s">
        <v>86</v>
      </c>
      <c r="H82" s="54" t="s">
        <v>79</v>
      </c>
      <c r="I82" s="54" t="s">
        <v>47</v>
      </c>
    </row>
    <row r="83" ht="12.75" customHeight="1">
      <c r="A83" s="54" t="s">
        <v>357</v>
      </c>
      <c r="B83" s="54" t="s">
        <v>11</v>
      </c>
      <c r="C83" s="54" t="s">
        <v>29</v>
      </c>
      <c r="D83" s="54" t="s">
        <v>72</v>
      </c>
      <c r="E83" s="54" t="s">
        <v>93</v>
      </c>
      <c r="F83" s="54" t="s">
        <v>22</v>
      </c>
      <c r="G83" s="54" t="s">
        <v>79</v>
      </c>
      <c r="H83" s="54" t="s">
        <v>54</v>
      </c>
      <c r="I83" s="54" t="s">
        <v>47</v>
      </c>
    </row>
    <row r="84" ht="12.75" customHeight="1">
      <c r="A84" s="54" t="s">
        <v>358</v>
      </c>
      <c r="B84" s="54" t="s">
        <v>11</v>
      </c>
      <c r="C84" s="54" t="s">
        <v>29</v>
      </c>
      <c r="D84" s="54" t="s">
        <v>54</v>
      </c>
      <c r="E84" s="54" t="s">
        <v>47</v>
      </c>
      <c r="F84" s="54" t="s">
        <v>22</v>
      </c>
      <c r="G84" s="54" t="s">
        <v>72</v>
      </c>
      <c r="H84" s="54" t="s">
        <v>79</v>
      </c>
      <c r="I84" s="54" t="s">
        <v>102</v>
      </c>
    </row>
    <row r="85" ht="12.75" customHeight="1">
      <c r="A85" s="54" t="s">
        <v>359</v>
      </c>
      <c r="B85" s="54" t="s">
        <v>11</v>
      </c>
      <c r="C85" s="54" t="s">
        <v>29</v>
      </c>
      <c r="D85" s="54" t="s">
        <v>72</v>
      </c>
      <c r="E85" s="54" t="s">
        <v>93</v>
      </c>
      <c r="F85" s="54" t="s">
        <v>22</v>
      </c>
      <c r="G85" s="54" t="s">
        <v>86</v>
      </c>
      <c r="H85" s="54" t="s">
        <v>54</v>
      </c>
      <c r="I85" s="54" t="s">
        <v>47</v>
      </c>
    </row>
    <row r="86" ht="12.75" customHeight="1">
      <c r="A86" s="54" t="s">
        <v>360</v>
      </c>
      <c r="B86" s="54" t="s">
        <v>11</v>
      </c>
      <c r="C86" s="54" t="s">
        <v>29</v>
      </c>
      <c r="D86" s="54" t="s">
        <v>47</v>
      </c>
      <c r="E86" s="54" t="s">
        <v>72</v>
      </c>
      <c r="F86" s="54" t="s">
        <v>22</v>
      </c>
      <c r="G86" s="54" t="s">
        <v>86</v>
      </c>
      <c r="H86" s="54" t="s">
        <v>54</v>
      </c>
      <c r="I86" s="54" t="s">
        <v>102</v>
      </c>
    </row>
    <row r="87" ht="12.75" customHeight="1">
      <c r="A87" s="54" t="s">
        <v>361</v>
      </c>
      <c r="B87" s="54" t="s">
        <v>29</v>
      </c>
      <c r="C87" s="54" t="s">
        <v>54</v>
      </c>
      <c r="D87" s="54" t="s">
        <v>72</v>
      </c>
      <c r="E87" s="54" t="s">
        <v>93</v>
      </c>
      <c r="F87" s="54" t="s">
        <v>22</v>
      </c>
      <c r="G87" s="54" t="s">
        <v>11</v>
      </c>
      <c r="H87" s="54" t="s">
        <v>47</v>
      </c>
      <c r="I87" s="54" t="s">
        <v>102</v>
      </c>
    </row>
    <row r="88" ht="12.75" customHeight="1">
      <c r="A88" s="54" t="s">
        <v>362</v>
      </c>
      <c r="B88" s="54" t="s">
        <v>11</v>
      </c>
      <c r="C88" s="54" t="s">
        <v>29</v>
      </c>
      <c r="D88" s="54" t="s">
        <v>47</v>
      </c>
      <c r="E88" s="54" t="s">
        <v>93</v>
      </c>
      <c r="F88" s="54" t="s">
        <v>22</v>
      </c>
      <c r="G88" s="54" t="s">
        <v>79</v>
      </c>
      <c r="H88" s="54" t="s">
        <v>54</v>
      </c>
      <c r="I88" s="54" t="s">
        <v>86</v>
      </c>
    </row>
    <row r="89" ht="12.75" customHeight="1">
      <c r="A89" s="54" t="s">
        <v>363</v>
      </c>
      <c r="B89" s="54" t="s">
        <v>11</v>
      </c>
      <c r="C89" s="54" t="s">
        <v>29</v>
      </c>
      <c r="D89" s="54" t="s">
        <v>47</v>
      </c>
      <c r="E89" s="54" t="s">
        <v>79</v>
      </c>
      <c r="F89" s="54" t="s">
        <v>22</v>
      </c>
      <c r="G89" s="54" t="s">
        <v>86</v>
      </c>
      <c r="H89" s="54" t="s">
        <v>54</v>
      </c>
      <c r="I89" s="54" t="s">
        <v>102</v>
      </c>
    </row>
    <row r="90" ht="12.75" customHeight="1">
      <c r="A90" s="54" t="s">
        <v>364</v>
      </c>
      <c r="B90" s="54" t="s">
        <v>11</v>
      </c>
      <c r="C90" s="54" t="s">
        <v>29</v>
      </c>
      <c r="D90" s="54" t="s">
        <v>54</v>
      </c>
      <c r="E90" s="54" t="s">
        <v>93</v>
      </c>
      <c r="F90" s="54" t="s">
        <v>22</v>
      </c>
      <c r="G90" s="54" t="s">
        <v>47</v>
      </c>
      <c r="H90" s="54" t="s">
        <v>79</v>
      </c>
      <c r="I90" s="54" t="s">
        <v>102</v>
      </c>
    </row>
    <row r="91" ht="12.75" customHeight="1">
      <c r="A91" s="54" t="s">
        <v>365</v>
      </c>
      <c r="B91" s="54" t="s">
        <v>22</v>
      </c>
      <c r="C91" s="54" t="s">
        <v>29</v>
      </c>
      <c r="D91" s="54" t="s">
        <v>47</v>
      </c>
      <c r="E91" s="54" t="s">
        <v>93</v>
      </c>
      <c r="F91" s="54" t="s">
        <v>54</v>
      </c>
      <c r="G91" s="54" t="s">
        <v>11</v>
      </c>
      <c r="H91" s="54" t="s">
        <v>86</v>
      </c>
      <c r="I91" s="54" t="s">
        <v>102</v>
      </c>
    </row>
    <row r="92" ht="12.75" customHeight="1">
      <c r="A92" s="54" t="s">
        <v>366</v>
      </c>
      <c r="B92" s="54" t="s">
        <v>11</v>
      </c>
      <c r="C92" s="54" t="s">
        <v>29</v>
      </c>
      <c r="D92" s="54" t="s">
        <v>47</v>
      </c>
      <c r="E92" s="54" t="s">
        <v>72</v>
      </c>
      <c r="F92" s="54" t="s">
        <v>22</v>
      </c>
      <c r="G92" s="54" t="s">
        <v>86</v>
      </c>
      <c r="H92" s="54" t="s">
        <v>61</v>
      </c>
      <c r="I92" s="54" t="s">
        <v>79</v>
      </c>
    </row>
    <row r="93" ht="12.75" customHeight="1">
      <c r="A93" s="54" t="s">
        <v>367</v>
      </c>
      <c r="B93" s="54" t="s">
        <v>11</v>
      </c>
      <c r="C93" s="54" t="s">
        <v>29</v>
      </c>
      <c r="D93" s="54" t="s">
        <v>79</v>
      </c>
      <c r="E93" s="54" t="s">
        <v>93</v>
      </c>
      <c r="F93" s="54" t="s">
        <v>22</v>
      </c>
      <c r="G93" s="54" t="s">
        <v>72</v>
      </c>
      <c r="H93" s="54" t="s">
        <v>61</v>
      </c>
      <c r="I93" s="54" t="s">
        <v>47</v>
      </c>
    </row>
    <row r="94" ht="12.75" customHeight="1">
      <c r="A94" s="54" t="s">
        <v>368</v>
      </c>
      <c r="B94" s="54" t="s">
        <v>11</v>
      </c>
      <c r="C94" s="54" t="s">
        <v>29</v>
      </c>
      <c r="D94" s="54" t="s">
        <v>47</v>
      </c>
      <c r="E94" s="54" t="s">
        <v>72</v>
      </c>
      <c r="F94" s="54" t="s">
        <v>22</v>
      </c>
      <c r="G94" s="54" t="s">
        <v>79</v>
      </c>
      <c r="H94" s="54" t="s">
        <v>61</v>
      </c>
      <c r="I94" s="54" t="s">
        <v>102</v>
      </c>
    </row>
    <row r="95" ht="12.75" customHeight="1">
      <c r="A95" s="54" t="s">
        <v>369</v>
      </c>
      <c r="B95" s="54" t="s">
        <v>11</v>
      </c>
      <c r="C95" s="54" t="s">
        <v>61</v>
      </c>
      <c r="D95" s="54" t="s">
        <v>29</v>
      </c>
      <c r="E95" s="54" t="s">
        <v>93</v>
      </c>
      <c r="F95" s="54" t="s">
        <v>22</v>
      </c>
      <c r="G95" s="54" t="s">
        <v>72</v>
      </c>
      <c r="H95" s="54" t="s">
        <v>86</v>
      </c>
      <c r="I95" s="54" t="s">
        <v>47</v>
      </c>
    </row>
    <row r="96" ht="12.75" customHeight="1">
      <c r="A96" s="54" t="s">
        <v>370</v>
      </c>
      <c r="B96" s="54" t="s">
        <v>11</v>
      </c>
      <c r="C96" s="54" t="s">
        <v>29</v>
      </c>
      <c r="D96" s="54" t="s">
        <v>47</v>
      </c>
      <c r="E96" s="54" t="s">
        <v>72</v>
      </c>
      <c r="F96" s="54" t="s">
        <v>22</v>
      </c>
      <c r="G96" s="54" t="s">
        <v>86</v>
      </c>
      <c r="H96" s="54" t="s">
        <v>61</v>
      </c>
      <c r="I96" s="54" t="s">
        <v>102</v>
      </c>
    </row>
    <row r="97" ht="12.75" customHeight="1">
      <c r="A97" s="54" t="s">
        <v>371</v>
      </c>
      <c r="B97" s="54" t="s">
        <v>11</v>
      </c>
      <c r="C97" s="54" t="s">
        <v>29</v>
      </c>
      <c r="D97" s="54" t="s">
        <v>72</v>
      </c>
      <c r="E97" s="54" t="s">
        <v>93</v>
      </c>
      <c r="F97" s="54" t="s">
        <v>22</v>
      </c>
      <c r="G97" s="54" t="s">
        <v>47</v>
      </c>
      <c r="H97" s="54" t="s">
        <v>61</v>
      </c>
      <c r="I97" s="54" t="s">
        <v>102</v>
      </c>
    </row>
    <row r="98" ht="12.75" customHeight="1">
      <c r="A98" s="54" t="s">
        <v>372</v>
      </c>
      <c r="B98" s="54" t="s">
        <v>11</v>
      </c>
      <c r="C98" s="54" t="s">
        <v>29</v>
      </c>
      <c r="D98" s="54" t="s">
        <v>47</v>
      </c>
      <c r="E98" s="54" t="s">
        <v>93</v>
      </c>
      <c r="F98" s="54" t="s">
        <v>22</v>
      </c>
      <c r="G98" s="54" t="s">
        <v>79</v>
      </c>
      <c r="H98" s="54" t="s">
        <v>61</v>
      </c>
      <c r="I98" s="54" t="s">
        <v>86</v>
      </c>
    </row>
    <row r="99" ht="12.75" customHeight="1">
      <c r="A99" s="54" t="s">
        <v>373</v>
      </c>
      <c r="B99" s="54" t="s">
        <v>11</v>
      </c>
      <c r="C99" s="54" t="s">
        <v>29</v>
      </c>
      <c r="D99" s="54" t="s">
        <v>47</v>
      </c>
      <c r="E99" s="54" t="s">
        <v>79</v>
      </c>
      <c r="F99" s="54" t="s">
        <v>22</v>
      </c>
      <c r="G99" s="54" t="s">
        <v>86</v>
      </c>
      <c r="H99" s="54" t="s">
        <v>61</v>
      </c>
      <c r="I99" s="54" t="s">
        <v>102</v>
      </c>
    </row>
    <row r="100" ht="12.75" customHeight="1">
      <c r="A100" s="54" t="s">
        <v>374</v>
      </c>
      <c r="B100" s="54" t="s">
        <v>11</v>
      </c>
      <c r="C100" s="54" t="s">
        <v>29</v>
      </c>
      <c r="D100" s="54" t="s">
        <v>47</v>
      </c>
      <c r="E100" s="54" t="s">
        <v>93</v>
      </c>
      <c r="F100" s="54" t="s">
        <v>22</v>
      </c>
      <c r="G100" s="54" t="s">
        <v>79</v>
      </c>
      <c r="H100" s="54" t="s">
        <v>61</v>
      </c>
      <c r="I100" s="54" t="s">
        <v>102</v>
      </c>
    </row>
    <row r="101" ht="12.75" customHeight="1">
      <c r="A101" s="54" t="s">
        <v>375</v>
      </c>
      <c r="B101" s="54" t="s">
        <v>11</v>
      </c>
      <c r="C101" s="54" t="s">
        <v>29</v>
      </c>
      <c r="D101" s="54" t="s">
        <v>47</v>
      </c>
      <c r="E101" s="54" t="s">
        <v>93</v>
      </c>
      <c r="F101" s="54" t="s">
        <v>22</v>
      </c>
      <c r="G101" s="54" t="s">
        <v>86</v>
      </c>
      <c r="H101" s="54" t="s">
        <v>61</v>
      </c>
      <c r="I101" s="54" t="s">
        <v>102</v>
      </c>
    </row>
    <row r="102" ht="12.75" customHeight="1">
      <c r="A102" s="54" t="s">
        <v>376</v>
      </c>
      <c r="B102" s="54" t="s">
        <v>11</v>
      </c>
      <c r="C102" s="54" t="s">
        <v>29</v>
      </c>
      <c r="D102" s="54" t="s">
        <v>47</v>
      </c>
      <c r="E102" s="54" t="s">
        <v>93</v>
      </c>
      <c r="F102" s="54" t="s">
        <v>22</v>
      </c>
      <c r="G102" s="54" t="s">
        <v>72</v>
      </c>
      <c r="H102" s="54" t="s">
        <v>79</v>
      </c>
      <c r="I102" s="54" t="s">
        <v>86</v>
      </c>
    </row>
    <row r="103" ht="12.75" customHeight="1">
      <c r="A103" s="54" t="s">
        <v>377</v>
      </c>
      <c r="B103" s="54" t="s">
        <v>11</v>
      </c>
      <c r="C103" s="54" t="s">
        <v>29</v>
      </c>
      <c r="D103" s="54" t="s">
        <v>47</v>
      </c>
      <c r="E103" s="54" t="s">
        <v>72</v>
      </c>
      <c r="F103" s="54" t="s">
        <v>22</v>
      </c>
      <c r="G103" s="54" t="s">
        <v>86</v>
      </c>
      <c r="H103" s="54" t="s">
        <v>79</v>
      </c>
      <c r="I103" s="54" t="s">
        <v>102</v>
      </c>
    </row>
    <row r="104" ht="12.75" customHeight="1">
      <c r="A104" s="54" t="s">
        <v>378</v>
      </c>
      <c r="B104" s="54" t="s">
        <v>11</v>
      </c>
      <c r="C104" s="54" t="s">
        <v>29</v>
      </c>
      <c r="D104" s="54" t="s">
        <v>72</v>
      </c>
      <c r="E104" s="54" t="s">
        <v>93</v>
      </c>
      <c r="F104" s="54" t="s">
        <v>22</v>
      </c>
      <c r="G104" s="54" t="s">
        <v>79</v>
      </c>
      <c r="H104" s="54" t="s">
        <v>47</v>
      </c>
      <c r="I104" s="54" t="s">
        <v>102</v>
      </c>
    </row>
    <row r="105" ht="12.75" customHeight="1">
      <c r="A105" s="54" t="s">
        <v>379</v>
      </c>
      <c r="B105" s="54" t="s">
        <v>11</v>
      </c>
      <c r="C105" s="54" t="s">
        <v>29</v>
      </c>
      <c r="D105" s="54" t="s">
        <v>47</v>
      </c>
      <c r="E105" s="54" t="s">
        <v>93</v>
      </c>
      <c r="F105" s="54" t="s">
        <v>22</v>
      </c>
      <c r="G105" s="54" t="s">
        <v>72</v>
      </c>
      <c r="H105" s="54" t="s">
        <v>86</v>
      </c>
      <c r="I105" s="54" t="s">
        <v>102</v>
      </c>
    </row>
    <row r="106" ht="12.75" customHeight="1">
      <c r="A106" s="54" t="s">
        <v>380</v>
      </c>
      <c r="B106" s="54" t="s">
        <v>11</v>
      </c>
      <c r="C106" s="54" t="s">
        <v>29</v>
      </c>
      <c r="D106" s="54" t="s">
        <v>47</v>
      </c>
      <c r="E106" s="54" t="s">
        <v>93</v>
      </c>
      <c r="F106" s="54" t="s">
        <v>22</v>
      </c>
      <c r="G106" s="54" t="s">
        <v>79</v>
      </c>
      <c r="H106" s="54" t="s">
        <v>86</v>
      </c>
      <c r="I106" s="54" t="s">
        <v>102</v>
      </c>
    </row>
    <row r="107" ht="12.75" customHeight="1">
      <c r="A107" s="54" t="s">
        <v>381</v>
      </c>
      <c r="B107" s="54" t="s">
        <v>11</v>
      </c>
      <c r="C107" s="54" t="s">
        <v>54</v>
      </c>
      <c r="D107" s="54" t="s">
        <v>29</v>
      </c>
      <c r="E107" s="54" t="s">
        <v>72</v>
      </c>
      <c r="F107" s="54" t="s">
        <v>22</v>
      </c>
      <c r="G107" s="54" t="s">
        <v>86</v>
      </c>
      <c r="H107" s="54" t="s">
        <v>61</v>
      </c>
      <c r="I107" s="54" t="s">
        <v>79</v>
      </c>
    </row>
    <row r="108" ht="12.75" customHeight="1">
      <c r="A108" s="54" t="s">
        <v>382</v>
      </c>
      <c r="B108" s="54" t="s">
        <v>29</v>
      </c>
      <c r="C108" s="54" t="s">
        <v>72</v>
      </c>
      <c r="D108" s="54" t="s">
        <v>54</v>
      </c>
      <c r="E108" s="54" t="s">
        <v>93</v>
      </c>
      <c r="F108" s="54" t="s">
        <v>22</v>
      </c>
      <c r="G108" s="54" t="s">
        <v>11</v>
      </c>
      <c r="H108" s="54" t="s">
        <v>61</v>
      </c>
      <c r="I108" s="54" t="s">
        <v>79</v>
      </c>
    </row>
    <row r="109" ht="12.75" customHeight="1">
      <c r="A109" s="54" t="s">
        <v>383</v>
      </c>
      <c r="B109" s="54" t="s">
        <v>22</v>
      </c>
      <c r="C109" s="54" t="s">
        <v>29</v>
      </c>
      <c r="D109" s="54" t="s">
        <v>79</v>
      </c>
      <c r="E109" s="54" t="s">
        <v>72</v>
      </c>
      <c r="F109" s="54" t="s">
        <v>54</v>
      </c>
      <c r="G109" s="54" t="s">
        <v>11</v>
      </c>
      <c r="H109" s="54" t="s">
        <v>61</v>
      </c>
      <c r="I109" s="54" t="s">
        <v>102</v>
      </c>
    </row>
    <row r="110" ht="12.75" customHeight="1">
      <c r="A110" s="54" t="s">
        <v>384</v>
      </c>
      <c r="B110" s="54" t="s">
        <v>29</v>
      </c>
      <c r="C110" s="54" t="s">
        <v>72</v>
      </c>
      <c r="D110" s="54" t="s">
        <v>54</v>
      </c>
      <c r="E110" s="54" t="s">
        <v>93</v>
      </c>
      <c r="F110" s="54" t="s">
        <v>22</v>
      </c>
      <c r="G110" s="54" t="s">
        <v>11</v>
      </c>
      <c r="H110" s="54" t="s">
        <v>61</v>
      </c>
      <c r="I110" s="54" t="s">
        <v>86</v>
      </c>
    </row>
    <row r="111" ht="12.75" customHeight="1">
      <c r="A111" s="54" t="s">
        <v>385</v>
      </c>
      <c r="B111" s="54" t="s">
        <v>11</v>
      </c>
      <c r="C111" s="54" t="s">
        <v>54</v>
      </c>
      <c r="D111" s="54" t="s">
        <v>29</v>
      </c>
      <c r="E111" s="54" t="s">
        <v>72</v>
      </c>
      <c r="F111" s="54" t="s">
        <v>22</v>
      </c>
      <c r="G111" s="54" t="s">
        <v>86</v>
      </c>
      <c r="H111" s="54" t="s">
        <v>61</v>
      </c>
      <c r="I111" s="54" t="s">
        <v>102</v>
      </c>
    </row>
    <row r="112" ht="12.75" customHeight="1">
      <c r="A112" s="54" t="s">
        <v>386</v>
      </c>
      <c r="B112" s="54" t="s">
        <v>29</v>
      </c>
      <c r="C112" s="54" t="s">
        <v>72</v>
      </c>
      <c r="D112" s="54" t="s">
        <v>54</v>
      </c>
      <c r="E112" s="54" t="s">
        <v>93</v>
      </c>
      <c r="F112" s="54" t="s">
        <v>22</v>
      </c>
      <c r="G112" s="54" t="s">
        <v>11</v>
      </c>
      <c r="H112" s="54" t="s">
        <v>61</v>
      </c>
      <c r="I112" s="54" t="s">
        <v>102</v>
      </c>
    </row>
    <row r="113" ht="12.75" customHeight="1">
      <c r="A113" s="54" t="s">
        <v>387</v>
      </c>
      <c r="B113" s="54" t="s">
        <v>11</v>
      </c>
      <c r="C113" s="54" t="s">
        <v>54</v>
      </c>
      <c r="D113" s="54" t="s">
        <v>29</v>
      </c>
      <c r="E113" s="54" t="s">
        <v>93</v>
      </c>
      <c r="F113" s="54" t="s">
        <v>22</v>
      </c>
      <c r="G113" s="54" t="s">
        <v>86</v>
      </c>
      <c r="H113" s="54" t="s">
        <v>61</v>
      </c>
      <c r="I113" s="54" t="s">
        <v>79</v>
      </c>
    </row>
    <row r="114" ht="12.75" customHeight="1">
      <c r="A114" s="54" t="s">
        <v>388</v>
      </c>
      <c r="B114" s="54" t="s">
        <v>11</v>
      </c>
      <c r="C114" s="54" t="s">
        <v>54</v>
      </c>
      <c r="D114" s="54" t="s">
        <v>29</v>
      </c>
      <c r="E114" s="54" t="s">
        <v>79</v>
      </c>
      <c r="F114" s="54" t="s">
        <v>22</v>
      </c>
      <c r="G114" s="54" t="s">
        <v>86</v>
      </c>
      <c r="H114" s="54" t="s">
        <v>61</v>
      </c>
      <c r="I114" s="54" t="s">
        <v>102</v>
      </c>
    </row>
    <row r="115" ht="12.75" customHeight="1">
      <c r="A115" s="54" t="s">
        <v>389</v>
      </c>
      <c r="B115" s="54" t="s">
        <v>22</v>
      </c>
      <c r="C115" s="54" t="s">
        <v>29</v>
      </c>
      <c r="D115" s="54" t="s">
        <v>79</v>
      </c>
      <c r="E115" s="54" t="s">
        <v>93</v>
      </c>
      <c r="F115" s="54" t="s">
        <v>54</v>
      </c>
      <c r="G115" s="54" t="s">
        <v>11</v>
      </c>
      <c r="H115" s="54" t="s">
        <v>61</v>
      </c>
      <c r="I115" s="54" t="s">
        <v>102</v>
      </c>
    </row>
    <row r="116" ht="12.75" customHeight="1">
      <c r="A116" s="54" t="s">
        <v>390</v>
      </c>
      <c r="B116" s="54" t="s">
        <v>11</v>
      </c>
      <c r="C116" s="54" t="s">
        <v>54</v>
      </c>
      <c r="D116" s="54" t="s">
        <v>29</v>
      </c>
      <c r="E116" s="54" t="s">
        <v>93</v>
      </c>
      <c r="F116" s="54" t="s">
        <v>22</v>
      </c>
      <c r="G116" s="54" t="s">
        <v>86</v>
      </c>
      <c r="H116" s="54" t="s">
        <v>61</v>
      </c>
      <c r="I116" s="54" t="s">
        <v>102</v>
      </c>
    </row>
    <row r="117" ht="12.75" customHeight="1">
      <c r="A117" s="54" t="s">
        <v>391</v>
      </c>
      <c r="B117" s="54" t="s">
        <v>11</v>
      </c>
      <c r="C117" s="54" t="s">
        <v>29</v>
      </c>
      <c r="D117" s="54" t="s">
        <v>72</v>
      </c>
      <c r="E117" s="54" t="s">
        <v>93</v>
      </c>
      <c r="F117" s="54" t="s">
        <v>22</v>
      </c>
      <c r="G117" s="54" t="s">
        <v>86</v>
      </c>
      <c r="H117" s="54" t="s">
        <v>54</v>
      </c>
      <c r="I117" s="54" t="s">
        <v>79</v>
      </c>
    </row>
    <row r="118" ht="12.75" customHeight="1">
      <c r="A118" s="54" t="s">
        <v>392</v>
      </c>
      <c r="B118" s="54" t="s">
        <v>11</v>
      </c>
      <c r="C118" s="54" t="s">
        <v>29</v>
      </c>
      <c r="D118" s="54" t="s">
        <v>54</v>
      </c>
      <c r="E118" s="54" t="s">
        <v>72</v>
      </c>
      <c r="F118" s="54" t="s">
        <v>22</v>
      </c>
      <c r="G118" s="54" t="s">
        <v>86</v>
      </c>
      <c r="H118" s="54" t="s">
        <v>79</v>
      </c>
      <c r="I118" s="54" t="s">
        <v>102</v>
      </c>
    </row>
    <row r="119" ht="12.75" customHeight="1">
      <c r="A119" s="54" t="s">
        <v>393</v>
      </c>
      <c r="B119" s="54" t="s">
        <v>11</v>
      </c>
      <c r="C119" s="54" t="s">
        <v>29</v>
      </c>
      <c r="D119" s="54" t="s">
        <v>72</v>
      </c>
      <c r="E119" s="54" t="s">
        <v>93</v>
      </c>
      <c r="F119" s="54" t="s">
        <v>22</v>
      </c>
      <c r="G119" s="54" t="s">
        <v>79</v>
      </c>
      <c r="H119" s="54" t="s">
        <v>54</v>
      </c>
      <c r="I119" s="54" t="s">
        <v>102</v>
      </c>
    </row>
    <row r="120" ht="12.75" customHeight="1">
      <c r="A120" s="54" t="s">
        <v>394</v>
      </c>
      <c r="B120" s="54" t="s">
        <v>11</v>
      </c>
      <c r="C120" s="54" t="s">
        <v>29</v>
      </c>
      <c r="D120" s="54" t="s">
        <v>72</v>
      </c>
      <c r="E120" s="54" t="s">
        <v>93</v>
      </c>
      <c r="F120" s="54" t="s">
        <v>22</v>
      </c>
      <c r="G120" s="54" t="s">
        <v>86</v>
      </c>
      <c r="H120" s="54" t="s">
        <v>54</v>
      </c>
      <c r="I120" s="54" t="s">
        <v>102</v>
      </c>
    </row>
    <row r="121" ht="12.75" customHeight="1">
      <c r="A121" s="54" t="s">
        <v>395</v>
      </c>
      <c r="B121" s="54" t="s">
        <v>11</v>
      </c>
      <c r="C121" s="54" t="s">
        <v>29</v>
      </c>
      <c r="D121" s="54" t="s">
        <v>54</v>
      </c>
      <c r="E121" s="54" t="s">
        <v>93</v>
      </c>
      <c r="F121" s="54" t="s">
        <v>22</v>
      </c>
      <c r="G121" s="54" t="s">
        <v>79</v>
      </c>
      <c r="H121" s="54" t="s">
        <v>86</v>
      </c>
      <c r="I121" s="54" t="s">
        <v>102</v>
      </c>
    </row>
    <row r="122" ht="12.75" customHeight="1">
      <c r="A122" s="54" t="s">
        <v>396</v>
      </c>
      <c r="B122" s="54" t="s">
        <v>11</v>
      </c>
      <c r="C122" s="54" t="s">
        <v>61</v>
      </c>
      <c r="D122" s="54" t="s">
        <v>29</v>
      </c>
      <c r="E122" s="54" t="s">
        <v>93</v>
      </c>
      <c r="F122" s="54" t="s">
        <v>22</v>
      </c>
      <c r="G122" s="54" t="s">
        <v>72</v>
      </c>
      <c r="H122" s="54" t="s">
        <v>86</v>
      </c>
      <c r="I122" s="54" t="s">
        <v>79</v>
      </c>
    </row>
    <row r="123" ht="12.75" customHeight="1">
      <c r="A123" s="54" t="s">
        <v>397</v>
      </c>
      <c r="B123" s="54" t="s">
        <v>11</v>
      </c>
      <c r="C123" s="54" t="s">
        <v>29</v>
      </c>
      <c r="D123" s="54" t="s">
        <v>72</v>
      </c>
      <c r="E123" s="54" t="s">
        <v>79</v>
      </c>
      <c r="F123" s="54" t="s">
        <v>22</v>
      </c>
      <c r="G123" s="54" t="s">
        <v>86</v>
      </c>
      <c r="H123" s="54" t="s">
        <v>61</v>
      </c>
      <c r="I123" s="54" t="s">
        <v>102</v>
      </c>
    </row>
    <row r="124" ht="12.75" customHeight="1">
      <c r="A124" s="54" t="s">
        <v>398</v>
      </c>
      <c r="B124" s="54" t="s">
        <v>11</v>
      </c>
      <c r="C124" s="54" t="s">
        <v>29</v>
      </c>
      <c r="D124" s="54" t="s">
        <v>79</v>
      </c>
      <c r="E124" s="54" t="s">
        <v>93</v>
      </c>
      <c r="F124" s="54" t="s">
        <v>22</v>
      </c>
      <c r="G124" s="54" t="s">
        <v>72</v>
      </c>
      <c r="H124" s="54" t="s">
        <v>61</v>
      </c>
      <c r="I124" s="54" t="s">
        <v>102</v>
      </c>
    </row>
    <row r="125" ht="12.75" customHeight="1">
      <c r="A125" s="54" t="s">
        <v>399</v>
      </c>
      <c r="B125" s="54" t="s">
        <v>11</v>
      </c>
      <c r="C125" s="54" t="s">
        <v>61</v>
      </c>
      <c r="D125" s="54" t="s">
        <v>29</v>
      </c>
      <c r="E125" s="54" t="s">
        <v>93</v>
      </c>
      <c r="F125" s="54" t="s">
        <v>22</v>
      </c>
      <c r="G125" s="54" t="s">
        <v>72</v>
      </c>
      <c r="H125" s="54" t="s">
        <v>86</v>
      </c>
      <c r="I125" s="54" t="s">
        <v>102</v>
      </c>
    </row>
    <row r="126" ht="12.75" customHeight="1">
      <c r="A126" s="54" t="s">
        <v>400</v>
      </c>
      <c r="B126" s="54" t="s">
        <v>11</v>
      </c>
      <c r="C126" s="54" t="s">
        <v>29</v>
      </c>
      <c r="D126" s="54" t="s">
        <v>79</v>
      </c>
      <c r="E126" s="54" t="s">
        <v>93</v>
      </c>
      <c r="F126" s="54" t="s">
        <v>22</v>
      </c>
      <c r="G126" s="54" t="s">
        <v>86</v>
      </c>
      <c r="H126" s="54" t="s">
        <v>61</v>
      </c>
      <c r="I126" s="54" t="s">
        <v>102</v>
      </c>
    </row>
    <row r="127" ht="12.75" customHeight="1">
      <c r="A127" s="54" t="s">
        <v>401</v>
      </c>
      <c r="B127" s="54" t="s">
        <v>11</v>
      </c>
      <c r="C127" s="54" t="s">
        <v>29</v>
      </c>
      <c r="D127" s="54" t="s">
        <v>72</v>
      </c>
      <c r="E127" s="54" t="s">
        <v>93</v>
      </c>
      <c r="F127" s="54" t="s">
        <v>22</v>
      </c>
      <c r="G127" s="54" t="s">
        <v>79</v>
      </c>
      <c r="H127" s="54" t="s">
        <v>86</v>
      </c>
      <c r="I127" s="54" t="s">
        <v>102</v>
      </c>
    </row>
    <row r="128" ht="12.75" customHeight="1">
      <c r="A128" s="54" t="s">
        <v>402</v>
      </c>
      <c r="B128" s="54" t="s">
        <v>11</v>
      </c>
      <c r="C128" s="54" t="s">
        <v>54</v>
      </c>
      <c r="D128" s="54" t="s">
        <v>79</v>
      </c>
      <c r="E128" s="54" t="s">
        <v>47</v>
      </c>
      <c r="F128" s="54" t="s">
        <v>22</v>
      </c>
      <c r="G128" s="54" t="s">
        <v>72</v>
      </c>
      <c r="H128" s="54" t="s">
        <v>61</v>
      </c>
      <c r="I128" s="54" t="s">
        <v>36</v>
      </c>
    </row>
    <row r="129" ht="12.75" customHeight="1">
      <c r="A129" s="54" t="s">
        <v>403</v>
      </c>
      <c r="B129" s="54" t="s">
        <v>22</v>
      </c>
      <c r="C129" s="54" t="s">
        <v>54</v>
      </c>
      <c r="D129" s="54" t="s">
        <v>47</v>
      </c>
      <c r="E129" s="54" t="s">
        <v>72</v>
      </c>
      <c r="F129" s="54" t="s">
        <v>86</v>
      </c>
      <c r="G129" s="54" t="s">
        <v>11</v>
      </c>
      <c r="H129" s="54" t="s">
        <v>61</v>
      </c>
      <c r="I129" s="54" t="s">
        <v>36</v>
      </c>
    </row>
    <row r="130" ht="12.75" customHeight="1">
      <c r="A130" s="54" t="s">
        <v>404</v>
      </c>
      <c r="B130" s="54" t="s">
        <v>11</v>
      </c>
      <c r="C130" s="54" t="s">
        <v>72</v>
      </c>
      <c r="D130" s="54" t="s">
        <v>54</v>
      </c>
      <c r="E130" s="54" t="s">
        <v>93</v>
      </c>
      <c r="F130" s="54" t="s">
        <v>22</v>
      </c>
      <c r="G130" s="54" t="s">
        <v>47</v>
      </c>
      <c r="H130" s="54" t="s">
        <v>61</v>
      </c>
      <c r="I130" s="54" t="s">
        <v>36</v>
      </c>
    </row>
    <row r="131" ht="12.75" customHeight="1">
      <c r="A131" s="54" t="s">
        <v>405</v>
      </c>
      <c r="B131" s="54" t="s">
        <v>11</v>
      </c>
      <c r="C131" s="54" t="s">
        <v>36</v>
      </c>
      <c r="D131" s="54" t="s">
        <v>54</v>
      </c>
      <c r="E131" s="54" t="s">
        <v>47</v>
      </c>
      <c r="F131" s="54" t="s">
        <v>22</v>
      </c>
      <c r="G131" s="54" t="s">
        <v>72</v>
      </c>
      <c r="H131" s="54" t="s">
        <v>61</v>
      </c>
      <c r="I131" s="54" t="s">
        <v>102</v>
      </c>
    </row>
    <row r="132" ht="12.75" customHeight="1">
      <c r="A132" s="54" t="s">
        <v>406</v>
      </c>
      <c r="B132" s="54" t="s">
        <v>11</v>
      </c>
      <c r="C132" s="54" t="s">
        <v>36</v>
      </c>
      <c r="D132" s="54" t="s">
        <v>54</v>
      </c>
      <c r="E132" s="54" t="s">
        <v>47</v>
      </c>
      <c r="F132" s="54" t="s">
        <v>22</v>
      </c>
      <c r="G132" s="54" t="s">
        <v>79</v>
      </c>
      <c r="H132" s="54" t="s">
        <v>61</v>
      </c>
      <c r="I132" s="54" t="s">
        <v>86</v>
      </c>
    </row>
    <row r="133" ht="12.75" customHeight="1">
      <c r="A133" s="54" t="s">
        <v>407</v>
      </c>
      <c r="B133" s="54" t="s">
        <v>11</v>
      </c>
      <c r="C133" s="54" t="s">
        <v>36</v>
      </c>
      <c r="D133" s="54" t="s">
        <v>54</v>
      </c>
      <c r="E133" s="54" t="s">
        <v>93</v>
      </c>
      <c r="F133" s="54" t="s">
        <v>22</v>
      </c>
      <c r="G133" s="54" t="s">
        <v>79</v>
      </c>
      <c r="H133" s="54" t="s">
        <v>61</v>
      </c>
      <c r="I133" s="54" t="s">
        <v>47</v>
      </c>
    </row>
    <row r="134" ht="12.75" customHeight="1">
      <c r="A134" s="54" t="s">
        <v>408</v>
      </c>
      <c r="B134" s="54" t="s">
        <v>11</v>
      </c>
      <c r="C134" s="54" t="s">
        <v>36</v>
      </c>
      <c r="D134" s="54" t="s">
        <v>54</v>
      </c>
      <c r="E134" s="54" t="s">
        <v>47</v>
      </c>
      <c r="F134" s="54" t="s">
        <v>22</v>
      </c>
      <c r="G134" s="54" t="s">
        <v>79</v>
      </c>
      <c r="H134" s="54" t="s">
        <v>61</v>
      </c>
      <c r="I134" s="54" t="s">
        <v>102</v>
      </c>
    </row>
    <row r="135" ht="12.75" customHeight="1">
      <c r="A135" s="54" t="s">
        <v>409</v>
      </c>
      <c r="B135" s="54" t="s">
        <v>22</v>
      </c>
      <c r="C135" s="54" t="s">
        <v>54</v>
      </c>
      <c r="D135" s="54" t="s">
        <v>47</v>
      </c>
      <c r="E135" s="54" t="s">
        <v>93</v>
      </c>
      <c r="F135" s="54" t="s">
        <v>86</v>
      </c>
      <c r="G135" s="54" t="s">
        <v>11</v>
      </c>
      <c r="H135" s="54" t="s">
        <v>61</v>
      </c>
      <c r="I135" s="54" t="s">
        <v>36</v>
      </c>
    </row>
    <row r="136" ht="12.75" customHeight="1">
      <c r="A136" s="54" t="s">
        <v>410</v>
      </c>
      <c r="B136" s="54" t="s">
        <v>36</v>
      </c>
      <c r="C136" s="54" t="s">
        <v>54</v>
      </c>
      <c r="D136" s="54" t="s">
        <v>47</v>
      </c>
      <c r="E136" s="54" t="s">
        <v>86</v>
      </c>
      <c r="F136" s="54" t="s">
        <v>22</v>
      </c>
      <c r="G136" s="54" t="s">
        <v>11</v>
      </c>
      <c r="H136" s="54" t="s">
        <v>61</v>
      </c>
      <c r="I136" s="54" t="s">
        <v>102</v>
      </c>
    </row>
    <row r="137" ht="12.75" customHeight="1">
      <c r="A137" s="54" t="s">
        <v>411</v>
      </c>
      <c r="B137" s="54" t="s">
        <v>36</v>
      </c>
      <c r="C137" s="54" t="s">
        <v>54</v>
      </c>
      <c r="D137" s="54" t="s">
        <v>47</v>
      </c>
      <c r="E137" s="54" t="s">
        <v>93</v>
      </c>
      <c r="F137" s="54" t="s">
        <v>22</v>
      </c>
      <c r="G137" s="54" t="s">
        <v>11</v>
      </c>
      <c r="H137" s="54" t="s">
        <v>61</v>
      </c>
      <c r="I137" s="54" t="s">
        <v>102</v>
      </c>
    </row>
    <row r="138" ht="12.75" customHeight="1">
      <c r="A138" s="54" t="s">
        <v>412</v>
      </c>
      <c r="B138" s="54" t="s">
        <v>11</v>
      </c>
      <c r="C138" s="54" t="s">
        <v>36</v>
      </c>
      <c r="D138" s="54" t="s">
        <v>54</v>
      </c>
      <c r="E138" s="54" t="s">
        <v>72</v>
      </c>
      <c r="F138" s="54" t="s">
        <v>22</v>
      </c>
      <c r="G138" s="54" t="s">
        <v>86</v>
      </c>
      <c r="H138" s="54" t="s">
        <v>79</v>
      </c>
      <c r="I138" s="54" t="s">
        <v>47</v>
      </c>
    </row>
    <row r="139" ht="12.75" customHeight="1">
      <c r="A139" s="54" t="s">
        <v>413</v>
      </c>
      <c r="B139" s="54" t="s">
        <v>11</v>
      </c>
      <c r="C139" s="54" t="s">
        <v>36</v>
      </c>
      <c r="D139" s="54" t="s">
        <v>72</v>
      </c>
      <c r="E139" s="54" t="s">
        <v>93</v>
      </c>
      <c r="F139" s="54" t="s">
        <v>22</v>
      </c>
      <c r="G139" s="54" t="s">
        <v>79</v>
      </c>
      <c r="H139" s="54" t="s">
        <v>54</v>
      </c>
      <c r="I139" s="54" t="s">
        <v>47</v>
      </c>
    </row>
    <row r="140" ht="12.75" customHeight="1">
      <c r="A140" s="54" t="s">
        <v>414</v>
      </c>
      <c r="B140" s="54" t="s">
        <v>11</v>
      </c>
      <c r="C140" s="54" t="s">
        <v>36</v>
      </c>
      <c r="D140" s="54" t="s">
        <v>54</v>
      </c>
      <c r="E140" s="54" t="s">
        <v>47</v>
      </c>
      <c r="F140" s="54" t="s">
        <v>22</v>
      </c>
      <c r="G140" s="54" t="s">
        <v>72</v>
      </c>
      <c r="H140" s="54" t="s">
        <v>79</v>
      </c>
      <c r="I140" s="54" t="s">
        <v>102</v>
      </c>
    </row>
    <row r="141" ht="12.75" customHeight="1">
      <c r="A141" s="54" t="s">
        <v>415</v>
      </c>
      <c r="B141" s="54" t="s">
        <v>11</v>
      </c>
      <c r="C141" s="54" t="s">
        <v>36</v>
      </c>
      <c r="D141" s="54" t="s">
        <v>54</v>
      </c>
      <c r="E141" s="54" t="s">
        <v>93</v>
      </c>
      <c r="F141" s="54" t="s">
        <v>22</v>
      </c>
      <c r="G141" s="54" t="s">
        <v>72</v>
      </c>
      <c r="H141" s="54" t="s">
        <v>86</v>
      </c>
      <c r="I141" s="54" t="s">
        <v>47</v>
      </c>
    </row>
    <row r="142" ht="12.75" customHeight="1">
      <c r="A142" s="54" t="s">
        <v>416</v>
      </c>
      <c r="B142" s="54" t="s">
        <v>11</v>
      </c>
      <c r="C142" s="54" t="s">
        <v>36</v>
      </c>
      <c r="D142" s="54" t="s">
        <v>47</v>
      </c>
      <c r="E142" s="54" t="s">
        <v>72</v>
      </c>
      <c r="F142" s="54" t="s">
        <v>22</v>
      </c>
      <c r="G142" s="54" t="s">
        <v>86</v>
      </c>
      <c r="H142" s="54" t="s">
        <v>54</v>
      </c>
      <c r="I142" s="54" t="s">
        <v>102</v>
      </c>
    </row>
    <row r="143" ht="12.75" customHeight="1">
      <c r="A143" s="54" t="s">
        <v>417</v>
      </c>
      <c r="B143" s="54" t="s">
        <v>11</v>
      </c>
      <c r="C143" s="54" t="s">
        <v>36</v>
      </c>
      <c r="D143" s="54" t="s">
        <v>54</v>
      </c>
      <c r="E143" s="54" t="s">
        <v>93</v>
      </c>
      <c r="F143" s="54" t="s">
        <v>22</v>
      </c>
      <c r="G143" s="54" t="s">
        <v>72</v>
      </c>
      <c r="H143" s="54" t="s">
        <v>47</v>
      </c>
      <c r="I143" s="54" t="s">
        <v>102</v>
      </c>
    </row>
    <row r="144" ht="12.75" customHeight="1">
      <c r="A144" s="54" t="s">
        <v>418</v>
      </c>
      <c r="B144" s="54" t="s">
        <v>11</v>
      </c>
      <c r="C144" s="54" t="s">
        <v>36</v>
      </c>
      <c r="D144" s="54" t="s">
        <v>47</v>
      </c>
      <c r="E144" s="54" t="s">
        <v>93</v>
      </c>
      <c r="F144" s="54" t="s">
        <v>22</v>
      </c>
      <c r="G144" s="54" t="s">
        <v>79</v>
      </c>
      <c r="H144" s="54" t="s">
        <v>54</v>
      </c>
      <c r="I144" s="54" t="s">
        <v>86</v>
      </c>
    </row>
    <row r="145" ht="12.75" customHeight="1">
      <c r="A145" s="54" t="s">
        <v>419</v>
      </c>
      <c r="B145" s="54" t="s">
        <v>11</v>
      </c>
      <c r="C145" s="54" t="s">
        <v>36</v>
      </c>
      <c r="D145" s="54" t="s">
        <v>47</v>
      </c>
      <c r="E145" s="54" t="s">
        <v>79</v>
      </c>
      <c r="F145" s="54" t="s">
        <v>22</v>
      </c>
      <c r="G145" s="54" t="s">
        <v>86</v>
      </c>
      <c r="H145" s="54" t="s">
        <v>54</v>
      </c>
      <c r="I145" s="54" t="s">
        <v>102</v>
      </c>
    </row>
    <row r="146" ht="12.75" customHeight="1">
      <c r="A146" s="54" t="s">
        <v>420</v>
      </c>
      <c r="B146" s="54" t="s">
        <v>11</v>
      </c>
      <c r="C146" s="54" t="s">
        <v>36</v>
      </c>
      <c r="D146" s="54" t="s">
        <v>54</v>
      </c>
      <c r="E146" s="54" t="s">
        <v>93</v>
      </c>
      <c r="F146" s="54" t="s">
        <v>22</v>
      </c>
      <c r="G146" s="54" t="s">
        <v>47</v>
      </c>
      <c r="H146" s="54" t="s">
        <v>79</v>
      </c>
      <c r="I146" s="54" t="s">
        <v>102</v>
      </c>
    </row>
    <row r="147" ht="12.75" customHeight="1">
      <c r="A147" s="54" t="s">
        <v>421</v>
      </c>
      <c r="B147" s="54" t="s">
        <v>22</v>
      </c>
      <c r="C147" s="54" t="s">
        <v>36</v>
      </c>
      <c r="D147" s="54" t="s">
        <v>47</v>
      </c>
      <c r="E147" s="54" t="s">
        <v>93</v>
      </c>
      <c r="F147" s="54" t="s">
        <v>54</v>
      </c>
      <c r="G147" s="54" t="s">
        <v>11</v>
      </c>
      <c r="H147" s="54" t="s">
        <v>86</v>
      </c>
      <c r="I147" s="54" t="s">
        <v>102</v>
      </c>
    </row>
    <row r="148" ht="12.75" customHeight="1">
      <c r="A148" s="54" t="s">
        <v>422</v>
      </c>
      <c r="B148" s="54" t="s">
        <v>11</v>
      </c>
      <c r="C148" s="54" t="s">
        <v>36</v>
      </c>
      <c r="D148" s="54" t="s">
        <v>47</v>
      </c>
      <c r="E148" s="54" t="s">
        <v>72</v>
      </c>
      <c r="F148" s="54" t="s">
        <v>22</v>
      </c>
      <c r="G148" s="54" t="s">
        <v>86</v>
      </c>
      <c r="H148" s="54" t="s">
        <v>61</v>
      </c>
      <c r="I148" s="54" t="s">
        <v>79</v>
      </c>
    </row>
    <row r="149" ht="12.75" customHeight="1">
      <c r="A149" s="54" t="s">
        <v>423</v>
      </c>
      <c r="B149" s="54" t="s">
        <v>11</v>
      </c>
      <c r="C149" s="54" t="s">
        <v>36</v>
      </c>
      <c r="D149" s="54" t="s">
        <v>72</v>
      </c>
      <c r="E149" s="54" t="s">
        <v>93</v>
      </c>
      <c r="F149" s="54" t="s">
        <v>22</v>
      </c>
      <c r="G149" s="54" t="s">
        <v>79</v>
      </c>
      <c r="H149" s="54" t="s">
        <v>61</v>
      </c>
      <c r="I149" s="54" t="s">
        <v>47</v>
      </c>
    </row>
    <row r="150" ht="12.75" customHeight="1">
      <c r="A150" s="54" t="s">
        <v>424</v>
      </c>
      <c r="B150" s="54" t="s">
        <v>11</v>
      </c>
      <c r="C150" s="54" t="s">
        <v>36</v>
      </c>
      <c r="D150" s="54" t="s">
        <v>47</v>
      </c>
      <c r="E150" s="54" t="s">
        <v>72</v>
      </c>
      <c r="F150" s="54" t="s">
        <v>22</v>
      </c>
      <c r="G150" s="54" t="s">
        <v>79</v>
      </c>
      <c r="H150" s="54" t="s">
        <v>61</v>
      </c>
      <c r="I150" s="54" t="s">
        <v>102</v>
      </c>
    </row>
    <row r="151" ht="12.75" customHeight="1">
      <c r="A151" s="54" t="s">
        <v>425</v>
      </c>
      <c r="B151" s="54" t="s">
        <v>11</v>
      </c>
      <c r="C151" s="54" t="s">
        <v>36</v>
      </c>
      <c r="D151" s="54" t="s">
        <v>47</v>
      </c>
      <c r="E151" s="54" t="s">
        <v>93</v>
      </c>
      <c r="F151" s="54" t="s">
        <v>22</v>
      </c>
      <c r="G151" s="54" t="s">
        <v>72</v>
      </c>
      <c r="H151" s="54" t="s">
        <v>61</v>
      </c>
      <c r="I151" s="54" t="s">
        <v>86</v>
      </c>
    </row>
    <row r="152" ht="12.75" customHeight="1">
      <c r="A152" s="54" t="s">
        <v>426</v>
      </c>
      <c r="B152" s="54" t="s">
        <v>11</v>
      </c>
      <c r="C152" s="54" t="s">
        <v>36</v>
      </c>
      <c r="D152" s="54" t="s">
        <v>47</v>
      </c>
      <c r="E152" s="54" t="s">
        <v>72</v>
      </c>
      <c r="F152" s="54" t="s">
        <v>22</v>
      </c>
      <c r="G152" s="54" t="s">
        <v>86</v>
      </c>
      <c r="H152" s="54" t="s">
        <v>61</v>
      </c>
      <c r="I152" s="54" t="s">
        <v>102</v>
      </c>
    </row>
    <row r="153" ht="12.75" customHeight="1">
      <c r="A153" s="54" t="s">
        <v>427</v>
      </c>
      <c r="B153" s="54" t="s">
        <v>11</v>
      </c>
      <c r="C153" s="54" t="s">
        <v>36</v>
      </c>
      <c r="D153" s="54" t="s">
        <v>47</v>
      </c>
      <c r="E153" s="54" t="s">
        <v>93</v>
      </c>
      <c r="F153" s="54" t="s">
        <v>22</v>
      </c>
      <c r="G153" s="54" t="s">
        <v>72</v>
      </c>
      <c r="H153" s="54" t="s">
        <v>61</v>
      </c>
      <c r="I153" s="54" t="s">
        <v>102</v>
      </c>
    </row>
    <row r="154" ht="12.75" customHeight="1">
      <c r="A154" s="54" t="s">
        <v>428</v>
      </c>
      <c r="B154" s="54" t="s">
        <v>11</v>
      </c>
      <c r="C154" s="54" t="s">
        <v>36</v>
      </c>
      <c r="D154" s="54" t="s">
        <v>47</v>
      </c>
      <c r="E154" s="54" t="s">
        <v>93</v>
      </c>
      <c r="F154" s="54" t="s">
        <v>22</v>
      </c>
      <c r="G154" s="54" t="s">
        <v>79</v>
      </c>
      <c r="H154" s="54" t="s">
        <v>61</v>
      </c>
      <c r="I154" s="54" t="s">
        <v>86</v>
      </c>
    </row>
    <row r="155" ht="12.75" customHeight="1">
      <c r="A155" s="54" t="s">
        <v>429</v>
      </c>
      <c r="B155" s="54" t="s">
        <v>11</v>
      </c>
      <c r="C155" s="54" t="s">
        <v>36</v>
      </c>
      <c r="D155" s="54" t="s">
        <v>47</v>
      </c>
      <c r="E155" s="54" t="s">
        <v>79</v>
      </c>
      <c r="F155" s="54" t="s">
        <v>22</v>
      </c>
      <c r="G155" s="54" t="s">
        <v>86</v>
      </c>
      <c r="H155" s="54" t="s">
        <v>61</v>
      </c>
      <c r="I155" s="54" t="s">
        <v>102</v>
      </c>
    </row>
    <row r="156" ht="12.75" customHeight="1">
      <c r="A156" s="54" t="s">
        <v>430</v>
      </c>
      <c r="B156" s="54" t="s">
        <v>11</v>
      </c>
      <c r="C156" s="54" t="s">
        <v>36</v>
      </c>
      <c r="D156" s="54" t="s">
        <v>47</v>
      </c>
      <c r="E156" s="54" t="s">
        <v>93</v>
      </c>
      <c r="F156" s="54" t="s">
        <v>22</v>
      </c>
      <c r="G156" s="54" t="s">
        <v>79</v>
      </c>
      <c r="H156" s="54" t="s">
        <v>61</v>
      </c>
      <c r="I156" s="54" t="s">
        <v>102</v>
      </c>
    </row>
    <row r="157" ht="12.75" customHeight="1">
      <c r="A157" s="54" t="s">
        <v>431</v>
      </c>
      <c r="B157" s="54" t="s">
        <v>11</v>
      </c>
      <c r="C157" s="54" t="s">
        <v>36</v>
      </c>
      <c r="D157" s="54" t="s">
        <v>47</v>
      </c>
      <c r="E157" s="54" t="s">
        <v>93</v>
      </c>
      <c r="F157" s="54" t="s">
        <v>22</v>
      </c>
      <c r="G157" s="54" t="s">
        <v>86</v>
      </c>
      <c r="H157" s="54" t="s">
        <v>61</v>
      </c>
      <c r="I157" s="54" t="s">
        <v>102</v>
      </c>
    </row>
    <row r="158" ht="12.75" customHeight="1">
      <c r="A158" s="54" t="s">
        <v>432</v>
      </c>
      <c r="B158" s="54" t="s">
        <v>11</v>
      </c>
      <c r="C158" s="54" t="s">
        <v>36</v>
      </c>
      <c r="D158" s="54" t="s">
        <v>47</v>
      </c>
      <c r="E158" s="54" t="s">
        <v>93</v>
      </c>
      <c r="F158" s="54" t="s">
        <v>22</v>
      </c>
      <c r="G158" s="54" t="s">
        <v>72</v>
      </c>
      <c r="H158" s="54" t="s">
        <v>79</v>
      </c>
      <c r="I158" s="54" t="s">
        <v>86</v>
      </c>
    </row>
    <row r="159" ht="12.75" customHeight="1">
      <c r="A159" s="54" t="s">
        <v>433</v>
      </c>
      <c r="B159" s="54" t="s">
        <v>11</v>
      </c>
      <c r="C159" s="54" t="s">
        <v>36</v>
      </c>
      <c r="D159" s="54" t="s">
        <v>47</v>
      </c>
      <c r="E159" s="54" t="s">
        <v>72</v>
      </c>
      <c r="F159" s="54" t="s">
        <v>22</v>
      </c>
      <c r="G159" s="54" t="s">
        <v>86</v>
      </c>
      <c r="H159" s="54" t="s">
        <v>79</v>
      </c>
      <c r="I159" s="54" t="s">
        <v>102</v>
      </c>
    </row>
    <row r="160" ht="12.75" customHeight="1">
      <c r="A160" s="54" t="s">
        <v>434</v>
      </c>
      <c r="B160" s="54" t="s">
        <v>11</v>
      </c>
      <c r="C160" s="54" t="s">
        <v>36</v>
      </c>
      <c r="D160" s="54" t="s">
        <v>72</v>
      </c>
      <c r="E160" s="54" t="s">
        <v>93</v>
      </c>
      <c r="F160" s="54" t="s">
        <v>22</v>
      </c>
      <c r="G160" s="54" t="s">
        <v>79</v>
      </c>
      <c r="H160" s="54" t="s">
        <v>47</v>
      </c>
      <c r="I160" s="54" t="s">
        <v>102</v>
      </c>
    </row>
    <row r="161" ht="12.75" customHeight="1">
      <c r="A161" s="54" t="s">
        <v>435</v>
      </c>
      <c r="B161" s="54" t="s">
        <v>11</v>
      </c>
      <c r="C161" s="54" t="s">
        <v>36</v>
      </c>
      <c r="D161" s="54" t="s">
        <v>47</v>
      </c>
      <c r="E161" s="54" t="s">
        <v>93</v>
      </c>
      <c r="F161" s="54" t="s">
        <v>22</v>
      </c>
      <c r="G161" s="54" t="s">
        <v>72</v>
      </c>
      <c r="H161" s="54" t="s">
        <v>86</v>
      </c>
      <c r="I161" s="54" t="s">
        <v>102</v>
      </c>
    </row>
    <row r="162" ht="12.75" customHeight="1">
      <c r="A162" s="54" t="s">
        <v>436</v>
      </c>
      <c r="B162" s="54" t="s">
        <v>11</v>
      </c>
      <c r="C162" s="54" t="s">
        <v>36</v>
      </c>
      <c r="D162" s="54" t="s">
        <v>47</v>
      </c>
      <c r="E162" s="54" t="s">
        <v>93</v>
      </c>
      <c r="F162" s="54" t="s">
        <v>22</v>
      </c>
      <c r="G162" s="54" t="s">
        <v>79</v>
      </c>
      <c r="H162" s="54" t="s">
        <v>86</v>
      </c>
      <c r="I162" s="54" t="s">
        <v>102</v>
      </c>
    </row>
    <row r="163" ht="12.75" customHeight="1">
      <c r="A163" s="54" t="s">
        <v>437</v>
      </c>
      <c r="B163" s="54" t="s">
        <v>11</v>
      </c>
      <c r="C163" s="54" t="s">
        <v>36</v>
      </c>
      <c r="D163" s="54" t="s">
        <v>54</v>
      </c>
      <c r="E163" s="54" t="s">
        <v>72</v>
      </c>
      <c r="F163" s="54" t="s">
        <v>22</v>
      </c>
      <c r="G163" s="54" t="s">
        <v>86</v>
      </c>
      <c r="H163" s="54" t="s">
        <v>61</v>
      </c>
      <c r="I163" s="54" t="s">
        <v>79</v>
      </c>
    </row>
    <row r="164" ht="12.75" customHeight="1">
      <c r="A164" s="54" t="s">
        <v>438</v>
      </c>
      <c r="B164" s="54" t="s">
        <v>11</v>
      </c>
      <c r="C164" s="54" t="s">
        <v>54</v>
      </c>
      <c r="D164" s="54" t="s">
        <v>79</v>
      </c>
      <c r="E164" s="54" t="s">
        <v>93</v>
      </c>
      <c r="F164" s="54" t="s">
        <v>22</v>
      </c>
      <c r="G164" s="54" t="s">
        <v>72</v>
      </c>
      <c r="H164" s="54" t="s">
        <v>61</v>
      </c>
      <c r="I164" s="54" t="s">
        <v>36</v>
      </c>
    </row>
    <row r="165" ht="12.75" customHeight="1">
      <c r="A165" s="54" t="s">
        <v>439</v>
      </c>
      <c r="B165" s="54" t="s">
        <v>11</v>
      </c>
      <c r="C165" s="54" t="s">
        <v>36</v>
      </c>
      <c r="D165" s="54" t="s">
        <v>54</v>
      </c>
      <c r="E165" s="54" t="s">
        <v>72</v>
      </c>
      <c r="F165" s="54" t="s">
        <v>22</v>
      </c>
      <c r="G165" s="54" t="s">
        <v>79</v>
      </c>
      <c r="H165" s="54" t="s">
        <v>61</v>
      </c>
      <c r="I165" s="54" t="s">
        <v>102</v>
      </c>
    </row>
    <row r="166" ht="12.75" customHeight="1">
      <c r="A166" s="54" t="s">
        <v>440</v>
      </c>
      <c r="B166" s="54" t="s">
        <v>11</v>
      </c>
      <c r="C166" s="54" t="s">
        <v>36</v>
      </c>
      <c r="D166" s="54" t="s">
        <v>54</v>
      </c>
      <c r="E166" s="54" t="s">
        <v>93</v>
      </c>
      <c r="F166" s="54" t="s">
        <v>22</v>
      </c>
      <c r="G166" s="54" t="s">
        <v>72</v>
      </c>
      <c r="H166" s="54" t="s">
        <v>61</v>
      </c>
      <c r="I166" s="54" t="s">
        <v>86</v>
      </c>
    </row>
    <row r="167" ht="12.75" customHeight="1">
      <c r="A167" s="54" t="s">
        <v>441</v>
      </c>
      <c r="B167" s="54" t="s">
        <v>11</v>
      </c>
      <c r="C167" s="54" t="s">
        <v>36</v>
      </c>
      <c r="D167" s="54" t="s">
        <v>54</v>
      </c>
      <c r="E167" s="54" t="s">
        <v>72</v>
      </c>
      <c r="F167" s="54" t="s">
        <v>22</v>
      </c>
      <c r="G167" s="54" t="s">
        <v>86</v>
      </c>
      <c r="H167" s="54" t="s">
        <v>61</v>
      </c>
      <c r="I167" s="54" t="s">
        <v>102</v>
      </c>
    </row>
    <row r="168" ht="12.75" customHeight="1">
      <c r="A168" s="54" t="s">
        <v>442</v>
      </c>
      <c r="B168" s="54" t="s">
        <v>11</v>
      </c>
      <c r="C168" s="54" t="s">
        <v>36</v>
      </c>
      <c r="D168" s="54" t="s">
        <v>54</v>
      </c>
      <c r="E168" s="54" t="s">
        <v>93</v>
      </c>
      <c r="F168" s="54" t="s">
        <v>22</v>
      </c>
      <c r="G168" s="54" t="s">
        <v>72</v>
      </c>
      <c r="H168" s="54" t="s">
        <v>61</v>
      </c>
      <c r="I168" s="54" t="s">
        <v>102</v>
      </c>
    </row>
    <row r="169" ht="12.75" customHeight="1">
      <c r="A169" s="54" t="s">
        <v>443</v>
      </c>
      <c r="B169" s="54" t="s">
        <v>11</v>
      </c>
      <c r="C169" s="54" t="s">
        <v>36</v>
      </c>
      <c r="D169" s="54" t="s">
        <v>54</v>
      </c>
      <c r="E169" s="54" t="s">
        <v>93</v>
      </c>
      <c r="F169" s="54" t="s">
        <v>22</v>
      </c>
      <c r="G169" s="54" t="s">
        <v>79</v>
      </c>
      <c r="H169" s="54" t="s">
        <v>61</v>
      </c>
      <c r="I169" s="54" t="s">
        <v>86</v>
      </c>
    </row>
    <row r="170" ht="12.75" customHeight="1">
      <c r="A170" s="54" t="s">
        <v>444</v>
      </c>
      <c r="B170" s="54" t="s">
        <v>11</v>
      </c>
      <c r="C170" s="54" t="s">
        <v>36</v>
      </c>
      <c r="D170" s="54" t="s">
        <v>54</v>
      </c>
      <c r="E170" s="54" t="s">
        <v>79</v>
      </c>
      <c r="F170" s="54" t="s">
        <v>22</v>
      </c>
      <c r="G170" s="54" t="s">
        <v>86</v>
      </c>
      <c r="H170" s="54" t="s">
        <v>61</v>
      </c>
      <c r="I170" s="54" t="s">
        <v>102</v>
      </c>
    </row>
    <row r="171" ht="12.75" customHeight="1">
      <c r="A171" s="54" t="s">
        <v>445</v>
      </c>
      <c r="B171" s="54" t="s">
        <v>11</v>
      </c>
      <c r="C171" s="54" t="s">
        <v>36</v>
      </c>
      <c r="D171" s="54" t="s">
        <v>54</v>
      </c>
      <c r="E171" s="54" t="s">
        <v>93</v>
      </c>
      <c r="F171" s="54" t="s">
        <v>22</v>
      </c>
      <c r="G171" s="54" t="s">
        <v>79</v>
      </c>
      <c r="H171" s="54" t="s">
        <v>61</v>
      </c>
      <c r="I171" s="54" t="s">
        <v>102</v>
      </c>
    </row>
    <row r="172" ht="12.75" customHeight="1">
      <c r="A172" s="54" t="s">
        <v>446</v>
      </c>
      <c r="B172" s="54" t="s">
        <v>11</v>
      </c>
      <c r="C172" s="54" t="s">
        <v>36</v>
      </c>
      <c r="D172" s="54" t="s">
        <v>54</v>
      </c>
      <c r="E172" s="54" t="s">
        <v>93</v>
      </c>
      <c r="F172" s="54" t="s">
        <v>22</v>
      </c>
      <c r="G172" s="54" t="s">
        <v>86</v>
      </c>
      <c r="H172" s="54" t="s">
        <v>61</v>
      </c>
      <c r="I172" s="54" t="s">
        <v>102</v>
      </c>
    </row>
    <row r="173" ht="12.75" customHeight="1">
      <c r="A173" s="54" t="s">
        <v>447</v>
      </c>
      <c r="B173" s="54" t="s">
        <v>11</v>
      </c>
      <c r="C173" s="54" t="s">
        <v>36</v>
      </c>
      <c r="D173" s="54" t="s">
        <v>54</v>
      </c>
      <c r="E173" s="54" t="s">
        <v>93</v>
      </c>
      <c r="F173" s="54" t="s">
        <v>22</v>
      </c>
      <c r="G173" s="54" t="s">
        <v>72</v>
      </c>
      <c r="H173" s="54" t="s">
        <v>86</v>
      </c>
      <c r="I173" s="54" t="s">
        <v>79</v>
      </c>
    </row>
    <row r="174" ht="12.75" customHeight="1">
      <c r="A174" s="54" t="s">
        <v>448</v>
      </c>
      <c r="B174" s="54" t="s">
        <v>11</v>
      </c>
      <c r="C174" s="54" t="s">
        <v>36</v>
      </c>
      <c r="D174" s="54" t="s">
        <v>54</v>
      </c>
      <c r="E174" s="54" t="s">
        <v>72</v>
      </c>
      <c r="F174" s="54" t="s">
        <v>22</v>
      </c>
      <c r="G174" s="54" t="s">
        <v>86</v>
      </c>
      <c r="H174" s="54" t="s">
        <v>79</v>
      </c>
      <c r="I174" s="54" t="s">
        <v>102</v>
      </c>
    </row>
    <row r="175" ht="12.75" customHeight="1">
      <c r="A175" s="54" t="s">
        <v>449</v>
      </c>
      <c r="B175" s="54" t="s">
        <v>11</v>
      </c>
      <c r="C175" s="54" t="s">
        <v>36</v>
      </c>
      <c r="D175" s="54" t="s">
        <v>72</v>
      </c>
      <c r="E175" s="54" t="s">
        <v>93</v>
      </c>
      <c r="F175" s="54" t="s">
        <v>22</v>
      </c>
      <c r="G175" s="54" t="s">
        <v>79</v>
      </c>
      <c r="H175" s="54" t="s">
        <v>54</v>
      </c>
      <c r="I175" s="54" t="s">
        <v>102</v>
      </c>
    </row>
    <row r="176" ht="12.75" customHeight="1">
      <c r="A176" s="54" t="s">
        <v>450</v>
      </c>
      <c r="B176" s="54" t="s">
        <v>11</v>
      </c>
      <c r="C176" s="54" t="s">
        <v>36</v>
      </c>
      <c r="D176" s="54" t="s">
        <v>54</v>
      </c>
      <c r="E176" s="54" t="s">
        <v>93</v>
      </c>
      <c r="F176" s="54" t="s">
        <v>22</v>
      </c>
      <c r="G176" s="54" t="s">
        <v>72</v>
      </c>
      <c r="H176" s="54" t="s">
        <v>86</v>
      </c>
      <c r="I176" s="54" t="s">
        <v>102</v>
      </c>
    </row>
    <row r="177" ht="12.75" customHeight="1">
      <c r="A177" s="54" t="s">
        <v>451</v>
      </c>
      <c r="B177" s="54" t="s">
        <v>11</v>
      </c>
      <c r="C177" s="54" t="s">
        <v>36</v>
      </c>
      <c r="D177" s="54" t="s">
        <v>54</v>
      </c>
      <c r="E177" s="54" t="s">
        <v>93</v>
      </c>
      <c r="F177" s="54" t="s">
        <v>22</v>
      </c>
      <c r="G177" s="54" t="s">
        <v>79</v>
      </c>
      <c r="H177" s="54" t="s">
        <v>86</v>
      </c>
      <c r="I177" s="54" t="s">
        <v>102</v>
      </c>
    </row>
    <row r="178" ht="12.75" customHeight="1">
      <c r="A178" s="54" t="s">
        <v>452</v>
      </c>
      <c r="B178" s="54" t="s">
        <v>11</v>
      </c>
      <c r="C178" s="54" t="s">
        <v>36</v>
      </c>
      <c r="D178" s="54" t="s">
        <v>72</v>
      </c>
      <c r="E178" s="54" t="s">
        <v>93</v>
      </c>
      <c r="F178" s="54" t="s">
        <v>22</v>
      </c>
      <c r="G178" s="54" t="s">
        <v>79</v>
      </c>
      <c r="H178" s="54" t="s">
        <v>61</v>
      </c>
      <c r="I178" s="54" t="s">
        <v>86</v>
      </c>
    </row>
    <row r="179" ht="12.75" customHeight="1">
      <c r="A179" s="54" t="s">
        <v>453</v>
      </c>
      <c r="B179" s="54" t="s">
        <v>11</v>
      </c>
      <c r="C179" s="54" t="s">
        <v>36</v>
      </c>
      <c r="D179" s="54" t="s">
        <v>72</v>
      </c>
      <c r="E179" s="54" t="s">
        <v>79</v>
      </c>
      <c r="F179" s="54" t="s">
        <v>22</v>
      </c>
      <c r="G179" s="54" t="s">
        <v>86</v>
      </c>
      <c r="H179" s="54" t="s">
        <v>61</v>
      </c>
      <c r="I179" s="54" t="s">
        <v>102</v>
      </c>
    </row>
    <row r="180" ht="12.75" customHeight="1">
      <c r="A180" s="54" t="s">
        <v>454</v>
      </c>
      <c r="B180" s="54" t="s">
        <v>11</v>
      </c>
      <c r="C180" s="54" t="s">
        <v>36</v>
      </c>
      <c r="D180" s="54" t="s">
        <v>72</v>
      </c>
      <c r="E180" s="54" t="s">
        <v>93</v>
      </c>
      <c r="F180" s="54" t="s">
        <v>22</v>
      </c>
      <c r="G180" s="54" t="s">
        <v>79</v>
      </c>
      <c r="H180" s="54" t="s">
        <v>61</v>
      </c>
      <c r="I180" s="54" t="s">
        <v>102</v>
      </c>
    </row>
    <row r="181" ht="12.75" customHeight="1">
      <c r="A181" s="54" t="s">
        <v>455</v>
      </c>
      <c r="B181" s="54" t="s">
        <v>11</v>
      </c>
      <c r="C181" s="54" t="s">
        <v>36</v>
      </c>
      <c r="D181" s="54" t="s">
        <v>72</v>
      </c>
      <c r="E181" s="54" t="s">
        <v>93</v>
      </c>
      <c r="F181" s="54" t="s">
        <v>22</v>
      </c>
      <c r="G181" s="54" t="s">
        <v>86</v>
      </c>
      <c r="H181" s="54" t="s">
        <v>61</v>
      </c>
      <c r="I181" s="54" t="s">
        <v>102</v>
      </c>
    </row>
    <row r="182" ht="12.75" customHeight="1">
      <c r="A182" s="54" t="s">
        <v>456</v>
      </c>
      <c r="B182" s="54" t="s">
        <v>11</v>
      </c>
      <c r="C182" s="54" t="s">
        <v>36</v>
      </c>
      <c r="D182" s="54" t="s">
        <v>79</v>
      </c>
      <c r="E182" s="54" t="s">
        <v>93</v>
      </c>
      <c r="F182" s="54" t="s">
        <v>22</v>
      </c>
      <c r="G182" s="54" t="s">
        <v>86</v>
      </c>
      <c r="H182" s="54" t="s">
        <v>61</v>
      </c>
      <c r="I182" s="54" t="s">
        <v>102</v>
      </c>
    </row>
    <row r="183" ht="12.75" customHeight="1">
      <c r="A183" s="54" t="s">
        <v>457</v>
      </c>
      <c r="B183" s="54" t="s">
        <v>11</v>
      </c>
      <c r="C183" s="54" t="s">
        <v>36</v>
      </c>
      <c r="D183" s="54" t="s">
        <v>72</v>
      </c>
      <c r="E183" s="54" t="s">
        <v>93</v>
      </c>
      <c r="F183" s="54" t="s">
        <v>22</v>
      </c>
      <c r="G183" s="54" t="s">
        <v>79</v>
      </c>
      <c r="H183" s="54" t="s">
        <v>86</v>
      </c>
      <c r="I183" s="54" t="s">
        <v>102</v>
      </c>
    </row>
    <row r="184" ht="12.75" customHeight="1">
      <c r="A184" s="54" t="s">
        <v>458</v>
      </c>
      <c r="B184" s="54" t="s">
        <v>11</v>
      </c>
      <c r="C184" s="54" t="s">
        <v>54</v>
      </c>
      <c r="D184" s="54" t="s">
        <v>47</v>
      </c>
      <c r="E184" s="54" t="s">
        <v>72</v>
      </c>
      <c r="F184" s="54" t="s">
        <v>22</v>
      </c>
      <c r="G184" s="54" t="s">
        <v>86</v>
      </c>
      <c r="H184" s="54" t="s">
        <v>61</v>
      </c>
      <c r="I184" s="54" t="s">
        <v>79</v>
      </c>
    </row>
    <row r="185" ht="12.75" customHeight="1">
      <c r="A185" s="54" t="s">
        <v>459</v>
      </c>
      <c r="B185" s="54" t="s">
        <v>11</v>
      </c>
      <c r="C185" s="54" t="s">
        <v>54</v>
      </c>
      <c r="D185" s="54" t="s">
        <v>79</v>
      </c>
      <c r="E185" s="54" t="s">
        <v>93</v>
      </c>
      <c r="F185" s="54" t="s">
        <v>22</v>
      </c>
      <c r="G185" s="54" t="s">
        <v>72</v>
      </c>
      <c r="H185" s="54" t="s">
        <v>61</v>
      </c>
      <c r="I185" s="54" t="s">
        <v>47</v>
      </c>
    </row>
    <row r="186" ht="12.75" customHeight="1">
      <c r="A186" s="54" t="s">
        <v>460</v>
      </c>
      <c r="B186" s="54" t="s">
        <v>11</v>
      </c>
      <c r="C186" s="54" t="s">
        <v>54</v>
      </c>
      <c r="D186" s="54" t="s">
        <v>47</v>
      </c>
      <c r="E186" s="54" t="s">
        <v>72</v>
      </c>
      <c r="F186" s="54" t="s">
        <v>22</v>
      </c>
      <c r="G186" s="54" t="s">
        <v>79</v>
      </c>
      <c r="H186" s="54" t="s">
        <v>61</v>
      </c>
      <c r="I186" s="54" t="s">
        <v>102</v>
      </c>
    </row>
    <row r="187" ht="12.75" customHeight="1">
      <c r="A187" s="54" t="s">
        <v>461</v>
      </c>
      <c r="B187" s="54" t="s">
        <v>11</v>
      </c>
      <c r="C187" s="54" t="s">
        <v>61</v>
      </c>
      <c r="D187" s="54" t="s">
        <v>54</v>
      </c>
      <c r="E187" s="54" t="s">
        <v>93</v>
      </c>
      <c r="F187" s="54" t="s">
        <v>22</v>
      </c>
      <c r="G187" s="54" t="s">
        <v>72</v>
      </c>
      <c r="H187" s="54" t="s">
        <v>86</v>
      </c>
      <c r="I187" s="54" t="s">
        <v>47</v>
      </c>
    </row>
    <row r="188" ht="12.75" customHeight="1">
      <c r="A188" s="54" t="s">
        <v>462</v>
      </c>
      <c r="B188" s="54" t="s">
        <v>11</v>
      </c>
      <c r="C188" s="54" t="s">
        <v>54</v>
      </c>
      <c r="D188" s="54" t="s">
        <v>47</v>
      </c>
      <c r="E188" s="54" t="s">
        <v>72</v>
      </c>
      <c r="F188" s="54" t="s">
        <v>22</v>
      </c>
      <c r="G188" s="54" t="s">
        <v>86</v>
      </c>
      <c r="H188" s="54" t="s">
        <v>61</v>
      </c>
      <c r="I188" s="54" t="s">
        <v>102</v>
      </c>
    </row>
    <row r="189" ht="12.75" customHeight="1">
      <c r="A189" s="54" t="s">
        <v>463</v>
      </c>
      <c r="B189" s="54" t="s">
        <v>11</v>
      </c>
      <c r="C189" s="54" t="s">
        <v>72</v>
      </c>
      <c r="D189" s="54" t="s">
        <v>54</v>
      </c>
      <c r="E189" s="54" t="s">
        <v>93</v>
      </c>
      <c r="F189" s="54" t="s">
        <v>22</v>
      </c>
      <c r="G189" s="54" t="s">
        <v>47</v>
      </c>
      <c r="H189" s="54" t="s">
        <v>61</v>
      </c>
      <c r="I189" s="54" t="s">
        <v>102</v>
      </c>
    </row>
    <row r="190" ht="12.75" customHeight="1">
      <c r="A190" s="54" t="s">
        <v>464</v>
      </c>
      <c r="B190" s="54" t="s">
        <v>11</v>
      </c>
      <c r="C190" s="54" t="s">
        <v>54</v>
      </c>
      <c r="D190" s="54" t="s">
        <v>47</v>
      </c>
      <c r="E190" s="54" t="s">
        <v>93</v>
      </c>
      <c r="F190" s="54" t="s">
        <v>22</v>
      </c>
      <c r="G190" s="54" t="s">
        <v>79</v>
      </c>
      <c r="H190" s="54" t="s">
        <v>61</v>
      </c>
      <c r="I190" s="54" t="s">
        <v>86</v>
      </c>
    </row>
    <row r="191" ht="12.75" customHeight="1">
      <c r="A191" s="54" t="s">
        <v>465</v>
      </c>
      <c r="B191" s="54" t="s">
        <v>11</v>
      </c>
      <c r="C191" s="54" t="s">
        <v>54</v>
      </c>
      <c r="D191" s="54" t="s">
        <v>47</v>
      </c>
      <c r="E191" s="54" t="s">
        <v>79</v>
      </c>
      <c r="F191" s="54" t="s">
        <v>22</v>
      </c>
      <c r="G191" s="54" t="s">
        <v>86</v>
      </c>
      <c r="H191" s="54" t="s">
        <v>61</v>
      </c>
      <c r="I191" s="54" t="s">
        <v>102</v>
      </c>
    </row>
    <row r="192" ht="12.75" customHeight="1">
      <c r="A192" s="54" t="s">
        <v>466</v>
      </c>
      <c r="B192" s="54" t="s">
        <v>11</v>
      </c>
      <c r="C192" s="54" t="s">
        <v>54</v>
      </c>
      <c r="D192" s="54" t="s">
        <v>47</v>
      </c>
      <c r="E192" s="54" t="s">
        <v>93</v>
      </c>
      <c r="F192" s="54" t="s">
        <v>22</v>
      </c>
      <c r="G192" s="54" t="s">
        <v>79</v>
      </c>
      <c r="H192" s="54" t="s">
        <v>61</v>
      </c>
      <c r="I192" s="54" t="s">
        <v>102</v>
      </c>
    </row>
    <row r="193" ht="12.75" customHeight="1">
      <c r="A193" s="54" t="s">
        <v>467</v>
      </c>
      <c r="B193" s="54" t="s">
        <v>11</v>
      </c>
      <c r="C193" s="54" t="s">
        <v>54</v>
      </c>
      <c r="D193" s="54" t="s">
        <v>47</v>
      </c>
      <c r="E193" s="54" t="s">
        <v>93</v>
      </c>
      <c r="F193" s="54" t="s">
        <v>22</v>
      </c>
      <c r="G193" s="54" t="s">
        <v>86</v>
      </c>
      <c r="H193" s="54" t="s">
        <v>61</v>
      </c>
      <c r="I193" s="54" t="s">
        <v>102</v>
      </c>
    </row>
    <row r="194" ht="12.75" customHeight="1">
      <c r="A194" s="54" t="s">
        <v>468</v>
      </c>
      <c r="B194" s="54" t="s">
        <v>11</v>
      </c>
      <c r="C194" s="54" t="s">
        <v>54</v>
      </c>
      <c r="D194" s="54" t="s">
        <v>47</v>
      </c>
      <c r="E194" s="54" t="s">
        <v>93</v>
      </c>
      <c r="F194" s="54" t="s">
        <v>22</v>
      </c>
      <c r="G194" s="54" t="s">
        <v>72</v>
      </c>
      <c r="H194" s="54" t="s">
        <v>79</v>
      </c>
      <c r="I194" s="54" t="s">
        <v>86</v>
      </c>
    </row>
    <row r="195" ht="12.75" customHeight="1">
      <c r="A195" s="54" t="s">
        <v>469</v>
      </c>
      <c r="B195" s="54" t="s">
        <v>11</v>
      </c>
      <c r="C195" s="54" t="s">
        <v>54</v>
      </c>
      <c r="D195" s="54" t="s">
        <v>47</v>
      </c>
      <c r="E195" s="54" t="s">
        <v>72</v>
      </c>
      <c r="F195" s="54" t="s">
        <v>22</v>
      </c>
      <c r="G195" s="54" t="s">
        <v>86</v>
      </c>
      <c r="H195" s="54" t="s">
        <v>79</v>
      </c>
      <c r="I195" s="54" t="s">
        <v>102</v>
      </c>
    </row>
    <row r="196" ht="12.75" customHeight="1">
      <c r="A196" s="54" t="s">
        <v>470</v>
      </c>
      <c r="B196" s="54" t="s">
        <v>11</v>
      </c>
      <c r="C196" s="54" t="s">
        <v>54</v>
      </c>
      <c r="D196" s="54" t="s">
        <v>72</v>
      </c>
      <c r="E196" s="54" t="s">
        <v>93</v>
      </c>
      <c r="F196" s="54" t="s">
        <v>22</v>
      </c>
      <c r="G196" s="54" t="s">
        <v>79</v>
      </c>
      <c r="H196" s="54" t="s">
        <v>47</v>
      </c>
      <c r="I196" s="54" t="s">
        <v>102</v>
      </c>
    </row>
    <row r="197" ht="12.75" customHeight="1">
      <c r="A197" s="54" t="s">
        <v>471</v>
      </c>
      <c r="B197" s="54" t="s">
        <v>11</v>
      </c>
      <c r="C197" s="54" t="s">
        <v>54</v>
      </c>
      <c r="D197" s="54" t="s">
        <v>47</v>
      </c>
      <c r="E197" s="54" t="s">
        <v>93</v>
      </c>
      <c r="F197" s="54" t="s">
        <v>22</v>
      </c>
      <c r="G197" s="54" t="s">
        <v>72</v>
      </c>
      <c r="H197" s="54" t="s">
        <v>86</v>
      </c>
      <c r="I197" s="54" t="s">
        <v>102</v>
      </c>
    </row>
    <row r="198" ht="12.75" customHeight="1">
      <c r="A198" s="54" t="s">
        <v>472</v>
      </c>
      <c r="B198" s="54" t="s">
        <v>11</v>
      </c>
      <c r="C198" s="54" t="s">
        <v>54</v>
      </c>
      <c r="D198" s="54" t="s">
        <v>47</v>
      </c>
      <c r="E198" s="54" t="s">
        <v>93</v>
      </c>
      <c r="F198" s="54" t="s">
        <v>22</v>
      </c>
      <c r="G198" s="54" t="s">
        <v>79</v>
      </c>
      <c r="H198" s="54" t="s">
        <v>86</v>
      </c>
      <c r="I198" s="54" t="s">
        <v>102</v>
      </c>
    </row>
    <row r="199" ht="12.75" customHeight="1">
      <c r="A199" s="54" t="s">
        <v>473</v>
      </c>
      <c r="B199" s="54" t="s">
        <v>11</v>
      </c>
      <c r="C199" s="54" t="s">
        <v>61</v>
      </c>
      <c r="D199" s="54" t="s">
        <v>47</v>
      </c>
      <c r="E199" s="54" t="s">
        <v>93</v>
      </c>
      <c r="F199" s="54" t="s">
        <v>22</v>
      </c>
      <c r="G199" s="54" t="s">
        <v>72</v>
      </c>
      <c r="H199" s="54" t="s">
        <v>79</v>
      </c>
      <c r="I199" s="54" t="s">
        <v>86</v>
      </c>
    </row>
    <row r="200" ht="12.75" customHeight="1">
      <c r="A200" s="54" t="s">
        <v>474</v>
      </c>
      <c r="B200" s="54" t="s">
        <v>11</v>
      </c>
      <c r="C200" s="54" t="s">
        <v>61</v>
      </c>
      <c r="D200" s="54" t="s">
        <v>47</v>
      </c>
      <c r="E200" s="54" t="s">
        <v>72</v>
      </c>
      <c r="F200" s="54" t="s">
        <v>22</v>
      </c>
      <c r="G200" s="54" t="s">
        <v>86</v>
      </c>
      <c r="H200" s="54" t="s">
        <v>79</v>
      </c>
      <c r="I200" s="54" t="s">
        <v>102</v>
      </c>
    </row>
    <row r="201" ht="12.75" customHeight="1">
      <c r="A201" s="54" t="s">
        <v>475</v>
      </c>
      <c r="B201" s="54" t="s">
        <v>11</v>
      </c>
      <c r="C201" s="54" t="s">
        <v>61</v>
      </c>
      <c r="D201" s="54" t="s">
        <v>72</v>
      </c>
      <c r="E201" s="54" t="s">
        <v>93</v>
      </c>
      <c r="F201" s="54" t="s">
        <v>22</v>
      </c>
      <c r="G201" s="54" t="s">
        <v>79</v>
      </c>
      <c r="H201" s="54" t="s">
        <v>47</v>
      </c>
      <c r="I201" s="54" t="s">
        <v>102</v>
      </c>
    </row>
    <row r="202" ht="12.75" customHeight="1">
      <c r="A202" s="54" t="s">
        <v>476</v>
      </c>
      <c r="B202" s="54" t="s">
        <v>11</v>
      </c>
      <c r="C202" s="54" t="s">
        <v>61</v>
      </c>
      <c r="D202" s="54" t="s">
        <v>47</v>
      </c>
      <c r="E202" s="54" t="s">
        <v>93</v>
      </c>
      <c r="F202" s="54" t="s">
        <v>22</v>
      </c>
      <c r="G202" s="54" t="s">
        <v>72</v>
      </c>
      <c r="H202" s="54" t="s">
        <v>86</v>
      </c>
      <c r="I202" s="54" t="s">
        <v>102</v>
      </c>
    </row>
    <row r="203" ht="12.75" customHeight="1">
      <c r="A203" s="54" t="s">
        <v>477</v>
      </c>
      <c r="B203" s="54" t="s">
        <v>11</v>
      </c>
      <c r="C203" s="54" t="s">
        <v>61</v>
      </c>
      <c r="D203" s="54" t="s">
        <v>47</v>
      </c>
      <c r="E203" s="54" t="s">
        <v>93</v>
      </c>
      <c r="F203" s="54" t="s">
        <v>22</v>
      </c>
      <c r="G203" s="54" t="s">
        <v>79</v>
      </c>
      <c r="H203" s="54" t="s">
        <v>86</v>
      </c>
      <c r="I203" s="54" t="s">
        <v>102</v>
      </c>
    </row>
    <row r="204" ht="12.75" customHeight="1">
      <c r="A204" s="54" t="s">
        <v>478</v>
      </c>
      <c r="B204" s="54" t="s">
        <v>11</v>
      </c>
      <c r="C204" s="54" t="s">
        <v>72</v>
      </c>
      <c r="D204" s="54" t="s">
        <v>47</v>
      </c>
      <c r="E204" s="54" t="s">
        <v>93</v>
      </c>
      <c r="F204" s="54" t="s">
        <v>22</v>
      </c>
      <c r="G204" s="54" t="s">
        <v>79</v>
      </c>
      <c r="H204" s="54" t="s">
        <v>86</v>
      </c>
      <c r="I204" s="54" t="s">
        <v>102</v>
      </c>
    </row>
    <row r="205" ht="12.75" customHeight="1">
      <c r="A205" s="54" t="s">
        <v>479</v>
      </c>
      <c r="B205" s="54" t="s">
        <v>11</v>
      </c>
      <c r="C205" s="54" t="s">
        <v>61</v>
      </c>
      <c r="D205" s="54" t="s">
        <v>54</v>
      </c>
      <c r="E205" s="54" t="s">
        <v>93</v>
      </c>
      <c r="F205" s="54" t="s">
        <v>22</v>
      </c>
      <c r="G205" s="54" t="s">
        <v>72</v>
      </c>
      <c r="H205" s="54" t="s">
        <v>86</v>
      </c>
      <c r="I205" s="54" t="s">
        <v>79</v>
      </c>
    </row>
    <row r="206" ht="12.75" customHeight="1">
      <c r="A206" s="54" t="s">
        <v>480</v>
      </c>
      <c r="B206" s="54" t="s">
        <v>11</v>
      </c>
      <c r="C206" s="54" t="s">
        <v>54</v>
      </c>
      <c r="D206" s="54" t="s">
        <v>72</v>
      </c>
      <c r="E206" s="54" t="s">
        <v>79</v>
      </c>
      <c r="F206" s="54" t="s">
        <v>22</v>
      </c>
      <c r="G206" s="54" t="s">
        <v>86</v>
      </c>
      <c r="H206" s="54" t="s">
        <v>61</v>
      </c>
      <c r="I206" s="54" t="s">
        <v>102</v>
      </c>
    </row>
    <row r="207" ht="12.75" customHeight="1">
      <c r="A207" s="54" t="s">
        <v>481</v>
      </c>
      <c r="B207" s="54" t="s">
        <v>11</v>
      </c>
      <c r="C207" s="54" t="s">
        <v>54</v>
      </c>
      <c r="D207" s="54" t="s">
        <v>79</v>
      </c>
      <c r="E207" s="54" t="s">
        <v>93</v>
      </c>
      <c r="F207" s="54" t="s">
        <v>22</v>
      </c>
      <c r="G207" s="54" t="s">
        <v>72</v>
      </c>
      <c r="H207" s="54" t="s">
        <v>61</v>
      </c>
      <c r="I207" s="54" t="s">
        <v>102</v>
      </c>
    </row>
    <row r="208" ht="12.75" customHeight="1">
      <c r="A208" s="54" t="s">
        <v>482</v>
      </c>
      <c r="B208" s="54" t="s">
        <v>11</v>
      </c>
      <c r="C208" s="54" t="s">
        <v>61</v>
      </c>
      <c r="D208" s="54" t="s">
        <v>54</v>
      </c>
      <c r="E208" s="54" t="s">
        <v>93</v>
      </c>
      <c r="F208" s="54" t="s">
        <v>22</v>
      </c>
      <c r="G208" s="54" t="s">
        <v>72</v>
      </c>
      <c r="H208" s="54" t="s">
        <v>86</v>
      </c>
      <c r="I208" s="54" t="s">
        <v>102</v>
      </c>
    </row>
    <row r="209" ht="12.75" customHeight="1">
      <c r="A209" s="54" t="s">
        <v>483</v>
      </c>
      <c r="B209" s="54" t="s">
        <v>11</v>
      </c>
      <c r="C209" s="54" t="s">
        <v>54</v>
      </c>
      <c r="D209" s="54" t="s">
        <v>79</v>
      </c>
      <c r="E209" s="54" t="s">
        <v>93</v>
      </c>
      <c r="F209" s="54" t="s">
        <v>22</v>
      </c>
      <c r="G209" s="54" t="s">
        <v>86</v>
      </c>
      <c r="H209" s="54" t="s">
        <v>61</v>
      </c>
      <c r="I209" s="54" t="s">
        <v>102</v>
      </c>
    </row>
    <row r="210" ht="12.75" customHeight="1">
      <c r="A210" s="54" t="s">
        <v>484</v>
      </c>
      <c r="B210" s="54" t="s">
        <v>11</v>
      </c>
      <c r="C210" s="54" t="s">
        <v>54</v>
      </c>
      <c r="D210" s="54" t="s">
        <v>72</v>
      </c>
      <c r="E210" s="54" t="s">
        <v>93</v>
      </c>
      <c r="F210" s="54" t="s">
        <v>22</v>
      </c>
      <c r="G210" s="54" t="s">
        <v>79</v>
      </c>
      <c r="H210" s="54" t="s">
        <v>86</v>
      </c>
      <c r="I210" s="54" t="s">
        <v>102</v>
      </c>
    </row>
    <row r="211" ht="12.75" customHeight="1">
      <c r="A211" s="54" t="s">
        <v>485</v>
      </c>
      <c r="B211" s="54" t="s">
        <v>11</v>
      </c>
      <c r="C211" s="54" t="s">
        <v>61</v>
      </c>
      <c r="D211" s="54" t="s">
        <v>72</v>
      </c>
      <c r="E211" s="54" t="s">
        <v>93</v>
      </c>
      <c r="F211" s="54" t="s">
        <v>22</v>
      </c>
      <c r="G211" s="54" t="s">
        <v>79</v>
      </c>
      <c r="H211" s="54" t="s">
        <v>86</v>
      </c>
      <c r="I211" s="54" t="s">
        <v>102</v>
      </c>
    </row>
    <row r="212" ht="12.75" customHeight="1">
      <c r="A212" s="54" t="s">
        <v>486</v>
      </c>
      <c r="B212" s="54" t="s">
        <v>11</v>
      </c>
      <c r="C212" s="54" t="s">
        <v>29</v>
      </c>
      <c r="D212" s="54" t="s">
        <v>72</v>
      </c>
      <c r="E212" s="54" t="s">
        <v>47</v>
      </c>
      <c r="F212" s="54" t="s">
        <v>54</v>
      </c>
      <c r="G212" s="54" t="s">
        <v>79</v>
      </c>
      <c r="H212" s="54" t="s">
        <v>61</v>
      </c>
      <c r="I212" s="54" t="s">
        <v>36</v>
      </c>
    </row>
    <row r="213" ht="12.75" customHeight="1">
      <c r="A213" s="54" t="s">
        <v>487</v>
      </c>
      <c r="B213" s="54" t="s">
        <v>11</v>
      </c>
      <c r="C213" s="54" t="s">
        <v>36</v>
      </c>
      <c r="D213" s="54" t="s">
        <v>29</v>
      </c>
      <c r="E213" s="54" t="s">
        <v>47</v>
      </c>
      <c r="F213" s="54" t="s">
        <v>54</v>
      </c>
      <c r="G213" s="54" t="s">
        <v>72</v>
      </c>
      <c r="H213" s="54" t="s">
        <v>61</v>
      </c>
      <c r="I213" s="54" t="s">
        <v>86</v>
      </c>
    </row>
    <row r="214" ht="12.75" customHeight="1">
      <c r="A214" s="54" t="s">
        <v>488</v>
      </c>
      <c r="B214" s="54" t="s">
        <v>29</v>
      </c>
      <c r="C214" s="54" t="s">
        <v>72</v>
      </c>
      <c r="D214" s="54" t="s">
        <v>54</v>
      </c>
      <c r="E214" s="54" t="s">
        <v>93</v>
      </c>
      <c r="F214" s="54" t="s">
        <v>47</v>
      </c>
      <c r="G214" s="54" t="s">
        <v>11</v>
      </c>
      <c r="H214" s="54" t="s">
        <v>61</v>
      </c>
      <c r="I214" s="54" t="s">
        <v>36</v>
      </c>
    </row>
    <row r="215" ht="12.75" customHeight="1">
      <c r="A215" s="54" t="s">
        <v>489</v>
      </c>
      <c r="B215" s="54" t="s">
        <v>11</v>
      </c>
      <c r="C215" s="54" t="s">
        <v>36</v>
      </c>
      <c r="D215" s="54" t="s">
        <v>29</v>
      </c>
      <c r="E215" s="54" t="s">
        <v>47</v>
      </c>
      <c r="F215" s="54" t="s">
        <v>54</v>
      </c>
      <c r="G215" s="54" t="s">
        <v>72</v>
      </c>
      <c r="H215" s="54" t="s">
        <v>61</v>
      </c>
      <c r="I215" s="54" t="s">
        <v>102</v>
      </c>
    </row>
    <row r="216" ht="12.75" customHeight="1">
      <c r="A216" s="54" t="s">
        <v>490</v>
      </c>
      <c r="B216" s="54" t="s">
        <v>11</v>
      </c>
      <c r="C216" s="54" t="s">
        <v>36</v>
      </c>
      <c r="D216" s="54" t="s">
        <v>29</v>
      </c>
      <c r="E216" s="54" t="s">
        <v>47</v>
      </c>
      <c r="F216" s="54" t="s">
        <v>54</v>
      </c>
      <c r="G216" s="54" t="s">
        <v>79</v>
      </c>
      <c r="H216" s="54" t="s">
        <v>61</v>
      </c>
      <c r="I216" s="54" t="s">
        <v>86</v>
      </c>
    </row>
    <row r="217" ht="12.75" customHeight="1">
      <c r="A217" s="54" t="s">
        <v>491</v>
      </c>
      <c r="B217" s="54" t="s">
        <v>29</v>
      </c>
      <c r="C217" s="54" t="s">
        <v>54</v>
      </c>
      <c r="D217" s="54" t="s">
        <v>79</v>
      </c>
      <c r="E217" s="54" t="s">
        <v>93</v>
      </c>
      <c r="F217" s="54" t="s">
        <v>47</v>
      </c>
      <c r="G217" s="54" t="s">
        <v>11</v>
      </c>
      <c r="H217" s="54" t="s">
        <v>61</v>
      </c>
      <c r="I217" s="54" t="s">
        <v>36</v>
      </c>
    </row>
    <row r="218" ht="12.75" customHeight="1">
      <c r="A218" s="54" t="s">
        <v>492</v>
      </c>
      <c r="B218" s="54" t="s">
        <v>11</v>
      </c>
      <c r="C218" s="54" t="s">
        <v>36</v>
      </c>
      <c r="D218" s="54" t="s">
        <v>29</v>
      </c>
      <c r="E218" s="54" t="s">
        <v>47</v>
      </c>
      <c r="F218" s="54" t="s">
        <v>54</v>
      </c>
      <c r="G218" s="54" t="s">
        <v>79</v>
      </c>
      <c r="H218" s="54" t="s">
        <v>61</v>
      </c>
      <c r="I218" s="54" t="s">
        <v>102</v>
      </c>
    </row>
    <row r="219" ht="12.75" customHeight="1">
      <c r="A219" s="54" t="s">
        <v>493</v>
      </c>
      <c r="B219" s="54" t="s">
        <v>11</v>
      </c>
      <c r="C219" s="54" t="s">
        <v>36</v>
      </c>
      <c r="D219" s="54" t="s">
        <v>29</v>
      </c>
      <c r="E219" s="54" t="s">
        <v>93</v>
      </c>
      <c r="F219" s="54" t="s">
        <v>54</v>
      </c>
      <c r="G219" s="54" t="s">
        <v>47</v>
      </c>
      <c r="H219" s="54" t="s">
        <v>61</v>
      </c>
      <c r="I219" s="54" t="s">
        <v>86</v>
      </c>
    </row>
    <row r="220" ht="12.75" customHeight="1">
      <c r="A220" s="54" t="s">
        <v>494</v>
      </c>
      <c r="B220" s="54" t="s">
        <v>11</v>
      </c>
      <c r="C220" s="54" t="s">
        <v>36</v>
      </c>
      <c r="D220" s="54" t="s">
        <v>29</v>
      </c>
      <c r="E220" s="54" t="s">
        <v>47</v>
      </c>
      <c r="F220" s="54" t="s">
        <v>54</v>
      </c>
      <c r="G220" s="54" t="s">
        <v>86</v>
      </c>
      <c r="H220" s="54" t="s">
        <v>61</v>
      </c>
      <c r="I220" s="54" t="s">
        <v>102</v>
      </c>
    </row>
    <row r="221" ht="12.75" customHeight="1">
      <c r="A221" s="54" t="s">
        <v>495</v>
      </c>
      <c r="B221" s="54" t="s">
        <v>36</v>
      </c>
      <c r="C221" s="54" t="s">
        <v>54</v>
      </c>
      <c r="D221" s="54" t="s">
        <v>29</v>
      </c>
      <c r="E221" s="54" t="s">
        <v>93</v>
      </c>
      <c r="F221" s="54" t="s">
        <v>47</v>
      </c>
      <c r="G221" s="54" t="s">
        <v>11</v>
      </c>
      <c r="H221" s="54" t="s">
        <v>61</v>
      </c>
      <c r="I221" s="54" t="s">
        <v>102</v>
      </c>
    </row>
    <row r="222" ht="12.75" customHeight="1">
      <c r="A222" s="54" t="s">
        <v>496</v>
      </c>
      <c r="B222" s="54" t="s">
        <v>11</v>
      </c>
      <c r="C222" s="54" t="s">
        <v>29</v>
      </c>
      <c r="D222" s="54" t="s">
        <v>47</v>
      </c>
      <c r="E222" s="54" t="s">
        <v>72</v>
      </c>
      <c r="F222" s="54" t="s">
        <v>54</v>
      </c>
      <c r="G222" s="54" t="s">
        <v>79</v>
      </c>
      <c r="H222" s="54" t="s">
        <v>86</v>
      </c>
      <c r="I222" s="54" t="s">
        <v>36</v>
      </c>
    </row>
    <row r="223" ht="12.75" customHeight="1">
      <c r="A223" s="54" t="s">
        <v>497</v>
      </c>
      <c r="B223" s="54" t="s">
        <v>11</v>
      </c>
      <c r="C223" s="54" t="s">
        <v>29</v>
      </c>
      <c r="D223" s="54" t="s">
        <v>72</v>
      </c>
      <c r="E223" s="54" t="s">
        <v>93</v>
      </c>
      <c r="F223" s="54" t="s">
        <v>47</v>
      </c>
      <c r="G223" s="54" t="s">
        <v>79</v>
      </c>
      <c r="H223" s="54" t="s">
        <v>54</v>
      </c>
      <c r="I223" s="54" t="s">
        <v>36</v>
      </c>
    </row>
    <row r="224" ht="12.75" customHeight="1">
      <c r="A224" s="54" t="s">
        <v>498</v>
      </c>
      <c r="B224" s="54" t="s">
        <v>11</v>
      </c>
      <c r="C224" s="54" t="s">
        <v>36</v>
      </c>
      <c r="D224" s="54" t="s">
        <v>29</v>
      </c>
      <c r="E224" s="54" t="s">
        <v>47</v>
      </c>
      <c r="F224" s="54" t="s">
        <v>54</v>
      </c>
      <c r="G224" s="54" t="s">
        <v>72</v>
      </c>
      <c r="H224" s="54" t="s">
        <v>79</v>
      </c>
      <c r="I224" s="54" t="s">
        <v>102</v>
      </c>
    </row>
    <row r="225" ht="12.75" customHeight="1">
      <c r="A225" s="54" t="s">
        <v>499</v>
      </c>
      <c r="B225" s="54" t="s">
        <v>11</v>
      </c>
      <c r="C225" s="54" t="s">
        <v>36</v>
      </c>
      <c r="D225" s="54" t="s">
        <v>29</v>
      </c>
      <c r="E225" s="54" t="s">
        <v>93</v>
      </c>
      <c r="F225" s="54" t="s">
        <v>47</v>
      </c>
      <c r="G225" s="54" t="s">
        <v>72</v>
      </c>
      <c r="H225" s="54" t="s">
        <v>54</v>
      </c>
      <c r="I225" s="54" t="s">
        <v>86</v>
      </c>
    </row>
    <row r="226" ht="12.75" customHeight="1">
      <c r="A226" s="54" t="s">
        <v>500</v>
      </c>
      <c r="B226" s="54" t="s">
        <v>11</v>
      </c>
      <c r="C226" s="54" t="s">
        <v>36</v>
      </c>
      <c r="D226" s="54" t="s">
        <v>29</v>
      </c>
      <c r="E226" s="54" t="s">
        <v>47</v>
      </c>
      <c r="F226" s="54" t="s">
        <v>54</v>
      </c>
      <c r="G226" s="54" t="s">
        <v>72</v>
      </c>
      <c r="H226" s="54" t="s">
        <v>86</v>
      </c>
      <c r="I226" s="54" t="s">
        <v>102</v>
      </c>
    </row>
    <row r="227" ht="12.75" customHeight="1">
      <c r="A227" s="54" t="s">
        <v>501</v>
      </c>
      <c r="B227" s="54" t="s">
        <v>11</v>
      </c>
      <c r="C227" s="54" t="s">
        <v>36</v>
      </c>
      <c r="D227" s="54" t="s">
        <v>29</v>
      </c>
      <c r="E227" s="54" t="s">
        <v>93</v>
      </c>
      <c r="F227" s="54" t="s">
        <v>47</v>
      </c>
      <c r="G227" s="54" t="s">
        <v>72</v>
      </c>
      <c r="H227" s="54" t="s">
        <v>54</v>
      </c>
      <c r="I227" s="54" t="s">
        <v>102</v>
      </c>
    </row>
    <row r="228" ht="12.75" customHeight="1">
      <c r="A228" s="54" t="s">
        <v>502</v>
      </c>
      <c r="B228" s="54" t="s">
        <v>11</v>
      </c>
      <c r="C228" s="54" t="s">
        <v>29</v>
      </c>
      <c r="D228" s="54" t="s">
        <v>47</v>
      </c>
      <c r="E228" s="54" t="s">
        <v>93</v>
      </c>
      <c r="F228" s="54" t="s">
        <v>54</v>
      </c>
      <c r="G228" s="54" t="s">
        <v>79</v>
      </c>
      <c r="H228" s="54" t="s">
        <v>86</v>
      </c>
      <c r="I228" s="54" t="s">
        <v>36</v>
      </c>
    </row>
    <row r="229" ht="12.75" customHeight="1">
      <c r="A229" s="54" t="s">
        <v>503</v>
      </c>
      <c r="B229" s="54" t="s">
        <v>36</v>
      </c>
      <c r="C229" s="54" t="s">
        <v>29</v>
      </c>
      <c r="D229" s="54" t="s">
        <v>47</v>
      </c>
      <c r="E229" s="54" t="s">
        <v>79</v>
      </c>
      <c r="F229" s="54" t="s">
        <v>54</v>
      </c>
      <c r="G229" s="54" t="s">
        <v>11</v>
      </c>
      <c r="H229" s="54" t="s">
        <v>86</v>
      </c>
      <c r="I229" s="54" t="s">
        <v>102</v>
      </c>
    </row>
    <row r="230" ht="12.75" customHeight="1">
      <c r="A230" s="54" t="s">
        <v>504</v>
      </c>
      <c r="B230" s="54" t="s">
        <v>36</v>
      </c>
      <c r="C230" s="54" t="s">
        <v>29</v>
      </c>
      <c r="D230" s="54" t="s">
        <v>47</v>
      </c>
      <c r="E230" s="54" t="s">
        <v>93</v>
      </c>
      <c r="F230" s="54" t="s">
        <v>54</v>
      </c>
      <c r="G230" s="54" t="s">
        <v>11</v>
      </c>
      <c r="H230" s="54" t="s">
        <v>79</v>
      </c>
      <c r="I230" s="54" t="s">
        <v>102</v>
      </c>
    </row>
    <row r="231" ht="12.75" customHeight="1">
      <c r="A231" s="54" t="s">
        <v>505</v>
      </c>
      <c r="B231" s="54" t="s">
        <v>36</v>
      </c>
      <c r="C231" s="54" t="s">
        <v>29</v>
      </c>
      <c r="D231" s="54" t="s">
        <v>47</v>
      </c>
      <c r="E231" s="54" t="s">
        <v>93</v>
      </c>
      <c r="F231" s="54" t="s">
        <v>54</v>
      </c>
      <c r="G231" s="54" t="s">
        <v>11</v>
      </c>
      <c r="H231" s="54" t="s">
        <v>86</v>
      </c>
      <c r="I231" s="54" t="s">
        <v>102</v>
      </c>
    </row>
    <row r="232" ht="12.75" customHeight="1">
      <c r="A232" s="54" t="s">
        <v>506</v>
      </c>
      <c r="B232" s="54" t="s">
        <v>11</v>
      </c>
      <c r="C232" s="54" t="s">
        <v>36</v>
      </c>
      <c r="D232" s="54" t="s">
        <v>29</v>
      </c>
      <c r="E232" s="54" t="s">
        <v>72</v>
      </c>
      <c r="F232" s="54" t="s">
        <v>47</v>
      </c>
      <c r="G232" s="54" t="s">
        <v>86</v>
      </c>
      <c r="H232" s="54" t="s">
        <v>61</v>
      </c>
      <c r="I232" s="54" t="s">
        <v>79</v>
      </c>
    </row>
    <row r="233" ht="12.75" customHeight="1">
      <c r="A233" s="54" t="s">
        <v>507</v>
      </c>
      <c r="B233" s="54" t="s">
        <v>11</v>
      </c>
      <c r="C233" s="54" t="s">
        <v>29</v>
      </c>
      <c r="D233" s="54" t="s">
        <v>72</v>
      </c>
      <c r="E233" s="54" t="s">
        <v>93</v>
      </c>
      <c r="F233" s="54" t="s">
        <v>47</v>
      </c>
      <c r="G233" s="54" t="s">
        <v>79</v>
      </c>
      <c r="H233" s="54" t="s">
        <v>61</v>
      </c>
      <c r="I233" s="54" t="s">
        <v>36</v>
      </c>
    </row>
    <row r="234" ht="12.75" customHeight="1">
      <c r="A234" s="54" t="s">
        <v>508</v>
      </c>
      <c r="B234" s="54" t="s">
        <v>11</v>
      </c>
      <c r="C234" s="54" t="s">
        <v>36</v>
      </c>
      <c r="D234" s="54" t="s">
        <v>29</v>
      </c>
      <c r="E234" s="54" t="s">
        <v>72</v>
      </c>
      <c r="F234" s="54" t="s">
        <v>47</v>
      </c>
      <c r="G234" s="54" t="s">
        <v>79</v>
      </c>
      <c r="H234" s="54" t="s">
        <v>61</v>
      </c>
      <c r="I234" s="54" t="s">
        <v>102</v>
      </c>
    </row>
    <row r="235" ht="12.75" customHeight="1">
      <c r="A235" s="54" t="s">
        <v>509</v>
      </c>
      <c r="B235" s="54" t="s">
        <v>11</v>
      </c>
      <c r="C235" s="54" t="s">
        <v>36</v>
      </c>
      <c r="D235" s="54" t="s">
        <v>29</v>
      </c>
      <c r="E235" s="54" t="s">
        <v>93</v>
      </c>
      <c r="F235" s="54" t="s">
        <v>47</v>
      </c>
      <c r="G235" s="54" t="s">
        <v>72</v>
      </c>
      <c r="H235" s="54" t="s">
        <v>61</v>
      </c>
      <c r="I235" s="54" t="s">
        <v>86</v>
      </c>
    </row>
    <row r="236" ht="12.75" customHeight="1">
      <c r="A236" s="54" t="s">
        <v>510</v>
      </c>
      <c r="B236" s="54" t="s">
        <v>11</v>
      </c>
      <c r="C236" s="54" t="s">
        <v>36</v>
      </c>
      <c r="D236" s="54" t="s">
        <v>29</v>
      </c>
      <c r="E236" s="54" t="s">
        <v>72</v>
      </c>
      <c r="F236" s="54" t="s">
        <v>47</v>
      </c>
      <c r="G236" s="54" t="s">
        <v>86</v>
      </c>
      <c r="H236" s="54" t="s">
        <v>61</v>
      </c>
      <c r="I236" s="54" t="s">
        <v>102</v>
      </c>
    </row>
    <row r="237" ht="12.75" customHeight="1">
      <c r="A237" s="54" t="s">
        <v>511</v>
      </c>
      <c r="B237" s="54" t="s">
        <v>11</v>
      </c>
      <c r="C237" s="54" t="s">
        <v>36</v>
      </c>
      <c r="D237" s="54" t="s">
        <v>29</v>
      </c>
      <c r="E237" s="54" t="s">
        <v>93</v>
      </c>
      <c r="F237" s="54" t="s">
        <v>47</v>
      </c>
      <c r="G237" s="54" t="s">
        <v>72</v>
      </c>
      <c r="H237" s="54" t="s">
        <v>61</v>
      </c>
      <c r="I237" s="54" t="s">
        <v>102</v>
      </c>
    </row>
    <row r="238" ht="12.75" customHeight="1">
      <c r="A238" s="54" t="s">
        <v>512</v>
      </c>
      <c r="B238" s="54" t="s">
        <v>11</v>
      </c>
      <c r="C238" s="54" t="s">
        <v>29</v>
      </c>
      <c r="D238" s="54" t="s">
        <v>47</v>
      </c>
      <c r="E238" s="54" t="s">
        <v>93</v>
      </c>
      <c r="F238" s="54" t="s">
        <v>79</v>
      </c>
      <c r="G238" s="54" t="s">
        <v>86</v>
      </c>
      <c r="H238" s="54" t="s">
        <v>61</v>
      </c>
      <c r="I238" s="54" t="s">
        <v>36</v>
      </c>
    </row>
    <row r="239" ht="12.75" customHeight="1">
      <c r="A239" s="54" t="s">
        <v>513</v>
      </c>
      <c r="B239" s="54" t="s">
        <v>11</v>
      </c>
      <c r="C239" s="54" t="s">
        <v>36</v>
      </c>
      <c r="D239" s="54" t="s">
        <v>29</v>
      </c>
      <c r="E239" s="54" t="s">
        <v>47</v>
      </c>
      <c r="F239" s="54" t="s">
        <v>79</v>
      </c>
      <c r="G239" s="54" t="s">
        <v>86</v>
      </c>
      <c r="H239" s="54" t="s">
        <v>61</v>
      </c>
      <c r="I239" s="54" t="s">
        <v>102</v>
      </c>
    </row>
    <row r="240" ht="12.75" customHeight="1">
      <c r="A240" s="54" t="s">
        <v>514</v>
      </c>
      <c r="B240" s="54" t="s">
        <v>11</v>
      </c>
      <c r="C240" s="54" t="s">
        <v>36</v>
      </c>
      <c r="D240" s="54" t="s">
        <v>29</v>
      </c>
      <c r="E240" s="54" t="s">
        <v>93</v>
      </c>
      <c r="F240" s="54" t="s">
        <v>47</v>
      </c>
      <c r="G240" s="54" t="s">
        <v>79</v>
      </c>
      <c r="H240" s="54" t="s">
        <v>61</v>
      </c>
      <c r="I240" s="54" t="s">
        <v>102</v>
      </c>
    </row>
    <row r="241" ht="12.75" customHeight="1">
      <c r="A241" s="54" t="s">
        <v>515</v>
      </c>
      <c r="B241" s="54" t="s">
        <v>11</v>
      </c>
      <c r="C241" s="54" t="s">
        <v>36</v>
      </c>
      <c r="D241" s="54" t="s">
        <v>29</v>
      </c>
      <c r="E241" s="54" t="s">
        <v>93</v>
      </c>
      <c r="F241" s="54" t="s">
        <v>47</v>
      </c>
      <c r="G241" s="54" t="s">
        <v>86</v>
      </c>
      <c r="H241" s="54" t="s">
        <v>61</v>
      </c>
      <c r="I241" s="54" t="s">
        <v>102</v>
      </c>
    </row>
    <row r="242" ht="12.75" customHeight="1">
      <c r="A242" s="54" t="s">
        <v>516</v>
      </c>
      <c r="B242" s="54" t="s">
        <v>11</v>
      </c>
      <c r="C242" s="54" t="s">
        <v>29</v>
      </c>
      <c r="D242" s="54" t="s">
        <v>47</v>
      </c>
      <c r="E242" s="54" t="s">
        <v>93</v>
      </c>
      <c r="F242" s="54" t="s">
        <v>79</v>
      </c>
      <c r="G242" s="54" t="s">
        <v>72</v>
      </c>
      <c r="H242" s="54" t="s">
        <v>86</v>
      </c>
      <c r="I242" s="54" t="s">
        <v>36</v>
      </c>
    </row>
    <row r="243" ht="12.75" customHeight="1">
      <c r="A243" s="54" t="s">
        <v>517</v>
      </c>
      <c r="B243" s="54" t="s">
        <v>11</v>
      </c>
      <c r="C243" s="54" t="s">
        <v>36</v>
      </c>
      <c r="D243" s="54" t="s">
        <v>29</v>
      </c>
      <c r="E243" s="54" t="s">
        <v>72</v>
      </c>
      <c r="F243" s="54" t="s">
        <v>47</v>
      </c>
      <c r="G243" s="54" t="s">
        <v>86</v>
      </c>
      <c r="H243" s="54" t="s">
        <v>79</v>
      </c>
      <c r="I243" s="54" t="s">
        <v>102</v>
      </c>
    </row>
    <row r="244" ht="12.75" customHeight="1">
      <c r="A244" s="54" t="s">
        <v>518</v>
      </c>
      <c r="B244" s="54" t="s">
        <v>11</v>
      </c>
      <c r="C244" s="54" t="s">
        <v>36</v>
      </c>
      <c r="D244" s="54" t="s">
        <v>29</v>
      </c>
      <c r="E244" s="54" t="s">
        <v>93</v>
      </c>
      <c r="F244" s="54" t="s">
        <v>47</v>
      </c>
      <c r="G244" s="54" t="s">
        <v>72</v>
      </c>
      <c r="H244" s="54" t="s">
        <v>79</v>
      </c>
      <c r="I244" s="54" t="s">
        <v>102</v>
      </c>
    </row>
    <row r="245" ht="12.75" customHeight="1">
      <c r="A245" s="54" t="s">
        <v>519</v>
      </c>
      <c r="B245" s="54" t="s">
        <v>11</v>
      </c>
      <c r="C245" s="54" t="s">
        <v>36</v>
      </c>
      <c r="D245" s="54" t="s">
        <v>29</v>
      </c>
      <c r="E245" s="54" t="s">
        <v>93</v>
      </c>
      <c r="F245" s="54" t="s">
        <v>47</v>
      </c>
      <c r="G245" s="54" t="s">
        <v>72</v>
      </c>
      <c r="H245" s="54" t="s">
        <v>86</v>
      </c>
      <c r="I245" s="54" t="s">
        <v>102</v>
      </c>
    </row>
    <row r="246" ht="12.75" customHeight="1">
      <c r="A246" s="54" t="s">
        <v>520</v>
      </c>
      <c r="B246" s="54" t="s">
        <v>36</v>
      </c>
      <c r="C246" s="54" t="s">
        <v>29</v>
      </c>
      <c r="D246" s="54" t="s">
        <v>47</v>
      </c>
      <c r="E246" s="54" t="s">
        <v>93</v>
      </c>
      <c r="F246" s="54" t="s">
        <v>79</v>
      </c>
      <c r="G246" s="54" t="s">
        <v>11</v>
      </c>
      <c r="H246" s="54" t="s">
        <v>86</v>
      </c>
      <c r="I246" s="54" t="s">
        <v>102</v>
      </c>
    </row>
    <row r="247" ht="12.75" customHeight="1">
      <c r="A247" s="54" t="s">
        <v>521</v>
      </c>
      <c r="B247" s="54" t="s">
        <v>11</v>
      </c>
      <c r="C247" s="54" t="s">
        <v>36</v>
      </c>
      <c r="D247" s="54" t="s">
        <v>29</v>
      </c>
      <c r="E247" s="54" t="s">
        <v>72</v>
      </c>
      <c r="F247" s="54" t="s">
        <v>54</v>
      </c>
      <c r="G247" s="54" t="s">
        <v>79</v>
      </c>
      <c r="H247" s="54" t="s">
        <v>61</v>
      </c>
      <c r="I247" s="54" t="s">
        <v>86</v>
      </c>
    </row>
    <row r="248" ht="12.75" customHeight="1">
      <c r="A248" s="54" t="s">
        <v>522</v>
      </c>
      <c r="B248" s="54" t="s">
        <v>11</v>
      </c>
      <c r="C248" s="54" t="s">
        <v>29</v>
      </c>
      <c r="D248" s="54" t="s">
        <v>72</v>
      </c>
      <c r="E248" s="54" t="s">
        <v>93</v>
      </c>
      <c r="F248" s="54" t="s">
        <v>54</v>
      </c>
      <c r="G248" s="54" t="s">
        <v>79</v>
      </c>
      <c r="H248" s="54" t="s">
        <v>61</v>
      </c>
      <c r="I248" s="54" t="s">
        <v>36</v>
      </c>
    </row>
    <row r="249" ht="12.75" customHeight="1">
      <c r="A249" s="54" t="s">
        <v>523</v>
      </c>
      <c r="B249" s="54" t="s">
        <v>11</v>
      </c>
      <c r="C249" s="54" t="s">
        <v>36</v>
      </c>
      <c r="D249" s="54" t="s">
        <v>29</v>
      </c>
      <c r="E249" s="54" t="s">
        <v>72</v>
      </c>
      <c r="F249" s="54" t="s">
        <v>54</v>
      </c>
      <c r="G249" s="54" t="s">
        <v>79</v>
      </c>
      <c r="H249" s="54" t="s">
        <v>61</v>
      </c>
      <c r="I249" s="54" t="s">
        <v>102</v>
      </c>
    </row>
    <row r="250" ht="12.75" customHeight="1">
      <c r="A250" s="54" t="s">
        <v>524</v>
      </c>
      <c r="B250" s="54" t="s">
        <v>11</v>
      </c>
      <c r="C250" s="54" t="s">
        <v>36</v>
      </c>
      <c r="D250" s="54" t="s">
        <v>29</v>
      </c>
      <c r="E250" s="54" t="s">
        <v>93</v>
      </c>
      <c r="F250" s="54" t="s">
        <v>54</v>
      </c>
      <c r="G250" s="54" t="s">
        <v>72</v>
      </c>
      <c r="H250" s="54" t="s">
        <v>61</v>
      </c>
      <c r="I250" s="54" t="s">
        <v>86</v>
      </c>
    </row>
    <row r="251" ht="12.75" customHeight="1">
      <c r="A251" s="54" t="s">
        <v>525</v>
      </c>
      <c r="B251" s="54" t="s">
        <v>11</v>
      </c>
      <c r="C251" s="54" t="s">
        <v>36</v>
      </c>
      <c r="D251" s="54" t="s">
        <v>29</v>
      </c>
      <c r="E251" s="54" t="s">
        <v>72</v>
      </c>
      <c r="F251" s="54" t="s">
        <v>54</v>
      </c>
      <c r="G251" s="54" t="s">
        <v>86</v>
      </c>
      <c r="H251" s="54" t="s">
        <v>61</v>
      </c>
      <c r="I251" s="54" t="s">
        <v>102</v>
      </c>
    </row>
    <row r="252" ht="12.75" customHeight="1">
      <c r="A252" s="54" t="s">
        <v>526</v>
      </c>
      <c r="B252" s="54" t="s">
        <v>11</v>
      </c>
      <c r="C252" s="54" t="s">
        <v>36</v>
      </c>
      <c r="D252" s="54" t="s">
        <v>29</v>
      </c>
      <c r="E252" s="54" t="s">
        <v>93</v>
      </c>
      <c r="F252" s="54" t="s">
        <v>54</v>
      </c>
      <c r="G252" s="54" t="s">
        <v>72</v>
      </c>
      <c r="H252" s="54" t="s">
        <v>61</v>
      </c>
      <c r="I252" s="54" t="s">
        <v>102</v>
      </c>
    </row>
    <row r="253" ht="12.75" customHeight="1">
      <c r="A253" s="54" t="s">
        <v>527</v>
      </c>
      <c r="B253" s="54" t="s">
        <v>11</v>
      </c>
      <c r="C253" s="54" t="s">
        <v>36</v>
      </c>
      <c r="D253" s="54" t="s">
        <v>29</v>
      </c>
      <c r="E253" s="54" t="s">
        <v>93</v>
      </c>
      <c r="F253" s="54" t="s">
        <v>54</v>
      </c>
      <c r="G253" s="54" t="s">
        <v>79</v>
      </c>
      <c r="H253" s="54" t="s">
        <v>61</v>
      </c>
      <c r="I253" s="54" t="s">
        <v>86</v>
      </c>
    </row>
    <row r="254" ht="12.75" customHeight="1">
      <c r="A254" s="54" t="s">
        <v>528</v>
      </c>
      <c r="B254" s="54" t="s">
        <v>11</v>
      </c>
      <c r="C254" s="54" t="s">
        <v>36</v>
      </c>
      <c r="D254" s="54" t="s">
        <v>29</v>
      </c>
      <c r="E254" s="54" t="s">
        <v>79</v>
      </c>
      <c r="F254" s="54" t="s">
        <v>54</v>
      </c>
      <c r="G254" s="54" t="s">
        <v>86</v>
      </c>
      <c r="H254" s="54" t="s">
        <v>61</v>
      </c>
      <c r="I254" s="54" t="s">
        <v>102</v>
      </c>
    </row>
    <row r="255" ht="12.75" customHeight="1">
      <c r="A255" s="54" t="s">
        <v>529</v>
      </c>
      <c r="B255" s="54" t="s">
        <v>11</v>
      </c>
      <c r="C255" s="54" t="s">
        <v>36</v>
      </c>
      <c r="D255" s="54" t="s">
        <v>29</v>
      </c>
      <c r="E255" s="54" t="s">
        <v>93</v>
      </c>
      <c r="F255" s="54" t="s">
        <v>54</v>
      </c>
      <c r="G255" s="54" t="s">
        <v>79</v>
      </c>
      <c r="H255" s="54" t="s">
        <v>61</v>
      </c>
      <c r="I255" s="54" t="s">
        <v>102</v>
      </c>
    </row>
    <row r="256" ht="12.75" customHeight="1">
      <c r="A256" s="54" t="s">
        <v>530</v>
      </c>
      <c r="B256" s="54" t="s">
        <v>11</v>
      </c>
      <c r="C256" s="54" t="s">
        <v>36</v>
      </c>
      <c r="D256" s="54" t="s">
        <v>29</v>
      </c>
      <c r="E256" s="54" t="s">
        <v>93</v>
      </c>
      <c r="F256" s="54" t="s">
        <v>54</v>
      </c>
      <c r="G256" s="54" t="s">
        <v>86</v>
      </c>
      <c r="H256" s="54" t="s">
        <v>61</v>
      </c>
      <c r="I256" s="54" t="s">
        <v>102</v>
      </c>
    </row>
    <row r="257" ht="12.75" customHeight="1">
      <c r="A257" s="54" t="s">
        <v>531</v>
      </c>
      <c r="B257" s="54" t="s">
        <v>11</v>
      </c>
      <c r="C257" s="54" t="s">
        <v>36</v>
      </c>
      <c r="D257" s="54" t="s">
        <v>29</v>
      </c>
      <c r="E257" s="54" t="s">
        <v>93</v>
      </c>
      <c r="F257" s="54" t="s">
        <v>54</v>
      </c>
      <c r="G257" s="54" t="s">
        <v>72</v>
      </c>
      <c r="H257" s="54" t="s">
        <v>79</v>
      </c>
      <c r="I257" s="54" t="s">
        <v>86</v>
      </c>
    </row>
    <row r="258" ht="12.75" customHeight="1">
      <c r="A258" s="54" t="s">
        <v>532</v>
      </c>
      <c r="B258" s="54" t="s">
        <v>36</v>
      </c>
      <c r="C258" s="54" t="s">
        <v>29</v>
      </c>
      <c r="D258" s="54" t="s">
        <v>54</v>
      </c>
      <c r="E258" s="54" t="s">
        <v>72</v>
      </c>
      <c r="F258" s="54" t="s">
        <v>79</v>
      </c>
      <c r="G258" s="54" t="s">
        <v>11</v>
      </c>
      <c r="H258" s="54" t="s">
        <v>86</v>
      </c>
      <c r="I258" s="54" t="s">
        <v>102</v>
      </c>
    </row>
    <row r="259" ht="12.75" customHeight="1">
      <c r="A259" s="54" t="s">
        <v>533</v>
      </c>
      <c r="B259" s="54" t="s">
        <v>11</v>
      </c>
      <c r="C259" s="54" t="s">
        <v>36</v>
      </c>
      <c r="D259" s="54" t="s">
        <v>29</v>
      </c>
      <c r="E259" s="54" t="s">
        <v>93</v>
      </c>
      <c r="F259" s="54" t="s">
        <v>54</v>
      </c>
      <c r="G259" s="54" t="s">
        <v>72</v>
      </c>
      <c r="H259" s="54" t="s">
        <v>79</v>
      </c>
      <c r="I259" s="54" t="s">
        <v>102</v>
      </c>
    </row>
    <row r="260" ht="12.75" customHeight="1">
      <c r="A260" s="54" t="s">
        <v>534</v>
      </c>
      <c r="B260" s="54" t="s">
        <v>11</v>
      </c>
      <c r="C260" s="54" t="s">
        <v>36</v>
      </c>
      <c r="D260" s="54" t="s">
        <v>29</v>
      </c>
      <c r="E260" s="54" t="s">
        <v>93</v>
      </c>
      <c r="F260" s="54" t="s">
        <v>54</v>
      </c>
      <c r="G260" s="54" t="s">
        <v>72</v>
      </c>
      <c r="H260" s="54" t="s">
        <v>86</v>
      </c>
      <c r="I260" s="54" t="s">
        <v>102</v>
      </c>
    </row>
    <row r="261" ht="12.75" customHeight="1">
      <c r="A261" s="54" t="s">
        <v>535</v>
      </c>
      <c r="B261" s="54" t="s">
        <v>36</v>
      </c>
      <c r="C261" s="54" t="s">
        <v>29</v>
      </c>
      <c r="D261" s="54" t="s">
        <v>54</v>
      </c>
      <c r="E261" s="54" t="s">
        <v>93</v>
      </c>
      <c r="F261" s="54" t="s">
        <v>79</v>
      </c>
      <c r="G261" s="54" t="s">
        <v>11</v>
      </c>
      <c r="H261" s="54" t="s">
        <v>86</v>
      </c>
      <c r="I261" s="54" t="s">
        <v>102</v>
      </c>
    </row>
    <row r="262" ht="12.75" customHeight="1">
      <c r="A262" s="54" t="s">
        <v>536</v>
      </c>
      <c r="B262" s="54" t="s">
        <v>11</v>
      </c>
      <c r="C262" s="54" t="s">
        <v>36</v>
      </c>
      <c r="D262" s="54" t="s">
        <v>29</v>
      </c>
      <c r="E262" s="54" t="s">
        <v>93</v>
      </c>
      <c r="F262" s="54" t="s">
        <v>79</v>
      </c>
      <c r="G262" s="54" t="s">
        <v>72</v>
      </c>
      <c r="H262" s="54" t="s">
        <v>61</v>
      </c>
      <c r="I262" s="54" t="s">
        <v>86</v>
      </c>
    </row>
    <row r="263" ht="12.75" customHeight="1">
      <c r="A263" s="54" t="s">
        <v>537</v>
      </c>
      <c r="B263" s="54" t="s">
        <v>11</v>
      </c>
      <c r="C263" s="54" t="s">
        <v>36</v>
      </c>
      <c r="D263" s="54" t="s">
        <v>29</v>
      </c>
      <c r="E263" s="54" t="s">
        <v>72</v>
      </c>
      <c r="F263" s="54" t="s">
        <v>79</v>
      </c>
      <c r="G263" s="54" t="s">
        <v>86</v>
      </c>
      <c r="H263" s="54" t="s">
        <v>61</v>
      </c>
      <c r="I263" s="54" t="s">
        <v>102</v>
      </c>
    </row>
    <row r="264" ht="12.75" customHeight="1">
      <c r="A264" s="54" t="s">
        <v>538</v>
      </c>
      <c r="B264" s="54" t="s">
        <v>11</v>
      </c>
      <c r="C264" s="54" t="s">
        <v>36</v>
      </c>
      <c r="D264" s="54" t="s">
        <v>29</v>
      </c>
      <c r="E264" s="54" t="s">
        <v>93</v>
      </c>
      <c r="F264" s="54" t="s">
        <v>79</v>
      </c>
      <c r="G264" s="54" t="s">
        <v>72</v>
      </c>
      <c r="H264" s="54" t="s">
        <v>61</v>
      </c>
      <c r="I264" s="54" t="s">
        <v>102</v>
      </c>
    </row>
    <row r="265" ht="12.75" customHeight="1">
      <c r="A265" s="54" t="s">
        <v>539</v>
      </c>
      <c r="B265" s="54" t="s">
        <v>11</v>
      </c>
      <c r="C265" s="54" t="s">
        <v>36</v>
      </c>
      <c r="D265" s="54" t="s">
        <v>29</v>
      </c>
      <c r="E265" s="54" t="s">
        <v>93</v>
      </c>
      <c r="F265" s="54" t="s">
        <v>86</v>
      </c>
      <c r="G265" s="54" t="s">
        <v>72</v>
      </c>
      <c r="H265" s="54" t="s">
        <v>61</v>
      </c>
      <c r="I265" s="54" t="s">
        <v>102</v>
      </c>
    </row>
    <row r="266" ht="12.75" customHeight="1">
      <c r="A266" s="54" t="s">
        <v>540</v>
      </c>
      <c r="B266" s="54" t="s">
        <v>11</v>
      </c>
      <c r="C266" s="54" t="s">
        <v>36</v>
      </c>
      <c r="D266" s="54" t="s">
        <v>29</v>
      </c>
      <c r="E266" s="54" t="s">
        <v>93</v>
      </c>
      <c r="F266" s="54" t="s">
        <v>79</v>
      </c>
      <c r="G266" s="54" t="s">
        <v>86</v>
      </c>
      <c r="H266" s="54" t="s">
        <v>61</v>
      </c>
      <c r="I266" s="54" t="s">
        <v>102</v>
      </c>
    </row>
    <row r="267" ht="12.75" customHeight="1">
      <c r="A267" s="54" t="s">
        <v>541</v>
      </c>
      <c r="B267" s="54" t="s">
        <v>11</v>
      </c>
      <c r="C267" s="54" t="s">
        <v>36</v>
      </c>
      <c r="D267" s="54" t="s">
        <v>29</v>
      </c>
      <c r="E267" s="54" t="s">
        <v>93</v>
      </c>
      <c r="F267" s="54" t="s">
        <v>79</v>
      </c>
      <c r="G267" s="54" t="s">
        <v>72</v>
      </c>
      <c r="H267" s="54" t="s">
        <v>86</v>
      </c>
      <c r="I267" s="54" t="s">
        <v>102</v>
      </c>
    </row>
    <row r="268" ht="12.75" customHeight="1">
      <c r="A268" s="54" t="s">
        <v>542</v>
      </c>
      <c r="B268" s="54" t="s">
        <v>11</v>
      </c>
      <c r="C268" s="54" t="s">
        <v>54</v>
      </c>
      <c r="D268" s="54" t="s">
        <v>29</v>
      </c>
      <c r="E268" s="54" t="s">
        <v>72</v>
      </c>
      <c r="F268" s="54" t="s">
        <v>86</v>
      </c>
      <c r="G268" s="54" t="s">
        <v>79</v>
      </c>
      <c r="H268" s="54" t="s">
        <v>61</v>
      </c>
      <c r="I268" s="54" t="s">
        <v>47</v>
      </c>
    </row>
    <row r="269" ht="12.75" customHeight="1">
      <c r="A269" s="54" t="s">
        <v>543</v>
      </c>
      <c r="B269" s="54" t="s">
        <v>11</v>
      </c>
      <c r="C269" s="54" t="s">
        <v>29</v>
      </c>
      <c r="D269" s="54" t="s">
        <v>79</v>
      </c>
      <c r="E269" s="54" t="s">
        <v>93</v>
      </c>
      <c r="F269" s="54" t="s">
        <v>54</v>
      </c>
      <c r="G269" s="54" t="s">
        <v>72</v>
      </c>
      <c r="H269" s="54" t="s">
        <v>61</v>
      </c>
      <c r="I269" s="54" t="s">
        <v>47</v>
      </c>
    </row>
    <row r="270" ht="12.75" customHeight="1">
      <c r="A270" s="54" t="s">
        <v>544</v>
      </c>
      <c r="B270" s="54" t="s">
        <v>11</v>
      </c>
      <c r="C270" s="54" t="s">
        <v>29</v>
      </c>
      <c r="D270" s="54" t="s">
        <v>79</v>
      </c>
      <c r="E270" s="54" t="s">
        <v>47</v>
      </c>
      <c r="F270" s="54" t="s">
        <v>54</v>
      </c>
      <c r="G270" s="54" t="s">
        <v>72</v>
      </c>
      <c r="H270" s="54" t="s">
        <v>61</v>
      </c>
      <c r="I270" s="54" t="s">
        <v>102</v>
      </c>
    </row>
    <row r="271" ht="12.75" customHeight="1">
      <c r="A271" s="54" t="s">
        <v>545</v>
      </c>
      <c r="B271" s="54" t="s">
        <v>11</v>
      </c>
      <c r="C271" s="54" t="s">
        <v>61</v>
      </c>
      <c r="D271" s="54" t="s">
        <v>29</v>
      </c>
      <c r="E271" s="54" t="s">
        <v>93</v>
      </c>
      <c r="F271" s="54" t="s">
        <v>54</v>
      </c>
      <c r="G271" s="54" t="s">
        <v>72</v>
      </c>
      <c r="H271" s="54" t="s">
        <v>86</v>
      </c>
      <c r="I271" s="54" t="s">
        <v>47</v>
      </c>
    </row>
    <row r="272" ht="12.75" customHeight="1">
      <c r="A272" s="54" t="s">
        <v>546</v>
      </c>
      <c r="B272" s="54" t="s">
        <v>11</v>
      </c>
      <c r="C272" s="54" t="s">
        <v>61</v>
      </c>
      <c r="D272" s="54" t="s">
        <v>29</v>
      </c>
      <c r="E272" s="54" t="s">
        <v>47</v>
      </c>
      <c r="F272" s="54" t="s">
        <v>54</v>
      </c>
      <c r="G272" s="54" t="s">
        <v>72</v>
      </c>
      <c r="H272" s="54" t="s">
        <v>86</v>
      </c>
      <c r="I272" s="54" t="s">
        <v>102</v>
      </c>
    </row>
    <row r="273" ht="12.75" customHeight="1">
      <c r="A273" s="54" t="s">
        <v>547</v>
      </c>
      <c r="B273" s="54" t="s">
        <v>29</v>
      </c>
      <c r="C273" s="54" t="s">
        <v>72</v>
      </c>
      <c r="D273" s="54" t="s">
        <v>54</v>
      </c>
      <c r="E273" s="54" t="s">
        <v>93</v>
      </c>
      <c r="F273" s="54" t="s">
        <v>47</v>
      </c>
      <c r="G273" s="54" t="s">
        <v>11</v>
      </c>
      <c r="H273" s="54" t="s">
        <v>61</v>
      </c>
      <c r="I273" s="54" t="s">
        <v>102</v>
      </c>
    </row>
    <row r="274" ht="12.75" customHeight="1">
      <c r="A274" s="54" t="s">
        <v>548</v>
      </c>
      <c r="B274" s="54" t="s">
        <v>11</v>
      </c>
      <c r="C274" s="54" t="s">
        <v>29</v>
      </c>
      <c r="D274" s="54" t="s">
        <v>47</v>
      </c>
      <c r="E274" s="54" t="s">
        <v>93</v>
      </c>
      <c r="F274" s="54" t="s">
        <v>54</v>
      </c>
      <c r="G274" s="54" t="s">
        <v>79</v>
      </c>
      <c r="H274" s="54" t="s">
        <v>61</v>
      </c>
      <c r="I274" s="54" t="s">
        <v>86</v>
      </c>
    </row>
    <row r="275" ht="12.75" customHeight="1">
      <c r="A275" s="54" t="s">
        <v>549</v>
      </c>
      <c r="B275" s="54" t="s">
        <v>11</v>
      </c>
      <c r="C275" s="54" t="s">
        <v>29</v>
      </c>
      <c r="D275" s="54" t="s">
        <v>47</v>
      </c>
      <c r="E275" s="54" t="s">
        <v>79</v>
      </c>
      <c r="F275" s="54" t="s">
        <v>54</v>
      </c>
      <c r="G275" s="54" t="s">
        <v>86</v>
      </c>
      <c r="H275" s="54" t="s">
        <v>61</v>
      </c>
      <c r="I275" s="54" t="s">
        <v>102</v>
      </c>
    </row>
    <row r="276" ht="12.75" customHeight="1">
      <c r="A276" s="54" t="s">
        <v>550</v>
      </c>
      <c r="B276" s="54" t="s">
        <v>11</v>
      </c>
      <c r="C276" s="54" t="s">
        <v>29</v>
      </c>
      <c r="D276" s="54" t="s">
        <v>79</v>
      </c>
      <c r="E276" s="54" t="s">
        <v>93</v>
      </c>
      <c r="F276" s="54" t="s">
        <v>54</v>
      </c>
      <c r="G276" s="54" t="s">
        <v>47</v>
      </c>
      <c r="H276" s="54" t="s">
        <v>61</v>
      </c>
      <c r="I276" s="54" t="s">
        <v>102</v>
      </c>
    </row>
    <row r="277" ht="12.75" customHeight="1">
      <c r="A277" s="54" t="s">
        <v>551</v>
      </c>
      <c r="B277" s="54" t="s">
        <v>11</v>
      </c>
      <c r="C277" s="54" t="s">
        <v>54</v>
      </c>
      <c r="D277" s="54" t="s">
        <v>29</v>
      </c>
      <c r="E277" s="54" t="s">
        <v>93</v>
      </c>
      <c r="F277" s="54" t="s">
        <v>86</v>
      </c>
      <c r="G277" s="54" t="s">
        <v>47</v>
      </c>
      <c r="H277" s="54" t="s">
        <v>61</v>
      </c>
      <c r="I277" s="54" t="s">
        <v>102</v>
      </c>
    </row>
    <row r="278" ht="12.75" customHeight="1">
      <c r="A278" s="54" t="s">
        <v>552</v>
      </c>
      <c r="B278" s="54" t="s">
        <v>11</v>
      </c>
      <c r="C278" s="54" t="s">
        <v>29</v>
      </c>
      <c r="D278" s="54" t="s">
        <v>54</v>
      </c>
      <c r="E278" s="54" t="s">
        <v>93</v>
      </c>
      <c r="F278" s="54" t="s">
        <v>79</v>
      </c>
      <c r="G278" s="54" t="s">
        <v>72</v>
      </c>
      <c r="H278" s="54" t="s">
        <v>86</v>
      </c>
      <c r="I278" s="54" t="s">
        <v>47</v>
      </c>
    </row>
    <row r="279" ht="12.75" customHeight="1">
      <c r="A279" s="54" t="s">
        <v>553</v>
      </c>
      <c r="B279" s="54" t="s">
        <v>11</v>
      </c>
      <c r="C279" s="54" t="s">
        <v>29</v>
      </c>
      <c r="D279" s="54" t="s">
        <v>47</v>
      </c>
      <c r="E279" s="54" t="s">
        <v>72</v>
      </c>
      <c r="F279" s="54" t="s">
        <v>54</v>
      </c>
      <c r="G279" s="54" t="s">
        <v>79</v>
      </c>
      <c r="H279" s="54" t="s">
        <v>86</v>
      </c>
      <c r="I279" s="54" t="s">
        <v>102</v>
      </c>
    </row>
    <row r="280" ht="12.75" customHeight="1">
      <c r="A280" s="54" t="s">
        <v>554</v>
      </c>
      <c r="B280" s="54" t="s">
        <v>11</v>
      </c>
      <c r="C280" s="54" t="s">
        <v>29</v>
      </c>
      <c r="D280" s="54" t="s">
        <v>54</v>
      </c>
      <c r="E280" s="54" t="s">
        <v>93</v>
      </c>
      <c r="F280" s="54" t="s">
        <v>47</v>
      </c>
      <c r="G280" s="54" t="s">
        <v>72</v>
      </c>
      <c r="H280" s="54" t="s">
        <v>79</v>
      </c>
      <c r="I280" s="54" t="s">
        <v>102</v>
      </c>
    </row>
    <row r="281" ht="12.75" customHeight="1">
      <c r="A281" s="54" t="s">
        <v>555</v>
      </c>
      <c r="B281" s="54" t="s">
        <v>11</v>
      </c>
      <c r="C281" s="54" t="s">
        <v>29</v>
      </c>
      <c r="D281" s="54" t="s">
        <v>47</v>
      </c>
      <c r="E281" s="54" t="s">
        <v>93</v>
      </c>
      <c r="F281" s="54" t="s">
        <v>54</v>
      </c>
      <c r="G281" s="54" t="s">
        <v>72</v>
      </c>
      <c r="H281" s="54" t="s">
        <v>86</v>
      </c>
      <c r="I281" s="54" t="s">
        <v>102</v>
      </c>
    </row>
    <row r="282" ht="12.75" customHeight="1">
      <c r="A282" s="54" t="s">
        <v>556</v>
      </c>
      <c r="B282" s="54" t="s">
        <v>11</v>
      </c>
      <c r="C282" s="54" t="s">
        <v>29</v>
      </c>
      <c r="D282" s="54" t="s">
        <v>47</v>
      </c>
      <c r="E282" s="54" t="s">
        <v>93</v>
      </c>
      <c r="F282" s="54" t="s">
        <v>54</v>
      </c>
      <c r="G282" s="54" t="s">
        <v>79</v>
      </c>
      <c r="H282" s="54" t="s">
        <v>86</v>
      </c>
      <c r="I282" s="54" t="s">
        <v>102</v>
      </c>
    </row>
    <row r="283" ht="12.75" customHeight="1">
      <c r="A283" s="54" t="s">
        <v>557</v>
      </c>
      <c r="B283" s="54" t="s">
        <v>11</v>
      </c>
      <c r="C283" s="54" t="s">
        <v>29</v>
      </c>
      <c r="D283" s="54" t="s">
        <v>47</v>
      </c>
      <c r="E283" s="54" t="s">
        <v>93</v>
      </c>
      <c r="F283" s="54" t="s">
        <v>79</v>
      </c>
      <c r="G283" s="54" t="s">
        <v>72</v>
      </c>
      <c r="H283" s="54" t="s">
        <v>61</v>
      </c>
      <c r="I283" s="54" t="s">
        <v>86</v>
      </c>
    </row>
    <row r="284" ht="12.75" customHeight="1">
      <c r="A284" s="54" t="s">
        <v>558</v>
      </c>
      <c r="B284" s="54" t="s">
        <v>11</v>
      </c>
      <c r="C284" s="54" t="s">
        <v>29</v>
      </c>
      <c r="D284" s="54" t="s">
        <v>47</v>
      </c>
      <c r="E284" s="54" t="s">
        <v>72</v>
      </c>
      <c r="F284" s="54" t="s">
        <v>79</v>
      </c>
      <c r="G284" s="54" t="s">
        <v>86</v>
      </c>
      <c r="H284" s="54" t="s">
        <v>61</v>
      </c>
      <c r="I284" s="54" t="s">
        <v>102</v>
      </c>
    </row>
    <row r="285" ht="12.75" customHeight="1">
      <c r="A285" s="54" t="s">
        <v>559</v>
      </c>
      <c r="B285" s="54" t="s">
        <v>11</v>
      </c>
      <c r="C285" s="54" t="s">
        <v>29</v>
      </c>
      <c r="D285" s="54" t="s">
        <v>79</v>
      </c>
      <c r="E285" s="54" t="s">
        <v>93</v>
      </c>
      <c r="F285" s="54" t="s">
        <v>47</v>
      </c>
      <c r="G285" s="54" t="s">
        <v>72</v>
      </c>
      <c r="H285" s="54" t="s">
        <v>61</v>
      </c>
      <c r="I285" s="54" t="s">
        <v>102</v>
      </c>
    </row>
    <row r="286" ht="12.75" customHeight="1">
      <c r="A286" s="54" t="s">
        <v>560</v>
      </c>
      <c r="B286" s="54" t="s">
        <v>11</v>
      </c>
      <c r="C286" s="54" t="s">
        <v>61</v>
      </c>
      <c r="D286" s="54" t="s">
        <v>29</v>
      </c>
      <c r="E286" s="54" t="s">
        <v>93</v>
      </c>
      <c r="F286" s="54" t="s">
        <v>47</v>
      </c>
      <c r="G286" s="54" t="s">
        <v>72</v>
      </c>
      <c r="H286" s="54" t="s">
        <v>86</v>
      </c>
      <c r="I286" s="54" t="s">
        <v>102</v>
      </c>
    </row>
    <row r="287" ht="12.75" customHeight="1">
      <c r="A287" s="54" t="s">
        <v>561</v>
      </c>
      <c r="B287" s="54" t="s">
        <v>11</v>
      </c>
      <c r="C287" s="54" t="s">
        <v>29</v>
      </c>
      <c r="D287" s="54" t="s">
        <v>47</v>
      </c>
      <c r="E287" s="54" t="s">
        <v>93</v>
      </c>
      <c r="F287" s="54" t="s">
        <v>79</v>
      </c>
      <c r="G287" s="54" t="s">
        <v>86</v>
      </c>
      <c r="H287" s="54" t="s">
        <v>61</v>
      </c>
      <c r="I287" s="54" t="s">
        <v>102</v>
      </c>
    </row>
    <row r="288" ht="12.75" customHeight="1">
      <c r="A288" s="54" t="s">
        <v>562</v>
      </c>
      <c r="B288" s="54" t="s">
        <v>11</v>
      </c>
      <c r="C288" s="54" t="s">
        <v>29</v>
      </c>
      <c r="D288" s="54" t="s">
        <v>47</v>
      </c>
      <c r="E288" s="54" t="s">
        <v>93</v>
      </c>
      <c r="F288" s="54" t="s">
        <v>79</v>
      </c>
      <c r="G288" s="54" t="s">
        <v>72</v>
      </c>
      <c r="H288" s="54" t="s">
        <v>86</v>
      </c>
      <c r="I288" s="54" t="s">
        <v>102</v>
      </c>
    </row>
    <row r="289" ht="12.75" customHeight="1">
      <c r="A289" s="54" t="s">
        <v>563</v>
      </c>
      <c r="B289" s="54" t="s">
        <v>11</v>
      </c>
      <c r="C289" s="54" t="s">
        <v>61</v>
      </c>
      <c r="D289" s="54" t="s">
        <v>29</v>
      </c>
      <c r="E289" s="54" t="s">
        <v>93</v>
      </c>
      <c r="F289" s="54" t="s">
        <v>54</v>
      </c>
      <c r="G289" s="54" t="s">
        <v>72</v>
      </c>
      <c r="H289" s="54" t="s">
        <v>86</v>
      </c>
      <c r="I289" s="54" t="s">
        <v>79</v>
      </c>
    </row>
    <row r="290" ht="12.75" customHeight="1">
      <c r="A290" s="54" t="s">
        <v>564</v>
      </c>
      <c r="B290" s="54" t="s">
        <v>11</v>
      </c>
      <c r="C290" s="54" t="s">
        <v>54</v>
      </c>
      <c r="D290" s="54" t="s">
        <v>29</v>
      </c>
      <c r="E290" s="54" t="s">
        <v>72</v>
      </c>
      <c r="F290" s="54" t="s">
        <v>86</v>
      </c>
      <c r="G290" s="54" t="s">
        <v>79</v>
      </c>
      <c r="H290" s="54" t="s">
        <v>61</v>
      </c>
      <c r="I290" s="54" t="s">
        <v>102</v>
      </c>
    </row>
    <row r="291" ht="12.75" customHeight="1">
      <c r="A291" s="54" t="s">
        <v>565</v>
      </c>
      <c r="B291" s="54" t="s">
        <v>11</v>
      </c>
      <c r="C291" s="54" t="s">
        <v>29</v>
      </c>
      <c r="D291" s="54" t="s">
        <v>79</v>
      </c>
      <c r="E291" s="54" t="s">
        <v>93</v>
      </c>
      <c r="F291" s="54" t="s">
        <v>54</v>
      </c>
      <c r="G291" s="54" t="s">
        <v>72</v>
      </c>
      <c r="H291" s="54" t="s">
        <v>61</v>
      </c>
      <c r="I291" s="54" t="s">
        <v>102</v>
      </c>
    </row>
    <row r="292" ht="12.75" customHeight="1">
      <c r="A292" s="54" t="s">
        <v>566</v>
      </c>
      <c r="B292" s="54" t="s">
        <v>11</v>
      </c>
      <c r="C292" s="54" t="s">
        <v>61</v>
      </c>
      <c r="D292" s="54" t="s">
        <v>29</v>
      </c>
      <c r="E292" s="54" t="s">
        <v>93</v>
      </c>
      <c r="F292" s="54" t="s">
        <v>54</v>
      </c>
      <c r="G292" s="54" t="s">
        <v>72</v>
      </c>
      <c r="H292" s="54" t="s">
        <v>86</v>
      </c>
      <c r="I292" s="54" t="s">
        <v>102</v>
      </c>
    </row>
    <row r="293" ht="12.75" customHeight="1">
      <c r="A293" s="54" t="s">
        <v>567</v>
      </c>
      <c r="B293" s="54" t="s">
        <v>11</v>
      </c>
      <c r="C293" s="54" t="s">
        <v>54</v>
      </c>
      <c r="D293" s="54" t="s">
        <v>29</v>
      </c>
      <c r="E293" s="54" t="s">
        <v>93</v>
      </c>
      <c r="F293" s="54" t="s">
        <v>86</v>
      </c>
      <c r="G293" s="54" t="s">
        <v>79</v>
      </c>
      <c r="H293" s="54" t="s">
        <v>61</v>
      </c>
      <c r="I293" s="54" t="s">
        <v>102</v>
      </c>
    </row>
    <row r="294" ht="12.75" customHeight="1">
      <c r="A294" s="54" t="s">
        <v>568</v>
      </c>
      <c r="B294" s="54" t="s">
        <v>11</v>
      </c>
      <c r="C294" s="54" t="s">
        <v>29</v>
      </c>
      <c r="D294" s="54" t="s">
        <v>54</v>
      </c>
      <c r="E294" s="54" t="s">
        <v>93</v>
      </c>
      <c r="F294" s="54" t="s">
        <v>79</v>
      </c>
      <c r="G294" s="54" t="s">
        <v>72</v>
      </c>
      <c r="H294" s="54" t="s">
        <v>86</v>
      </c>
      <c r="I294" s="54" t="s">
        <v>102</v>
      </c>
    </row>
    <row r="295" ht="12.75" customHeight="1">
      <c r="A295" s="54" t="s">
        <v>569</v>
      </c>
      <c r="B295" s="54" t="s">
        <v>11</v>
      </c>
      <c r="C295" s="54" t="s">
        <v>61</v>
      </c>
      <c r="D295" s="54" t="s">
        <v>29</v>
      </c>
      <c r="E295" s="54" t="s">
        <v>93</v>
      </c>
      <c r="F295" s="54" t="s">
        <v>79</v>
      </c>
      <c r="G295" s="54" t="s">
        <v>72</v>
      </c>
      <c r="H295" s="54" t="s">
        <v>86</v>
      </c>
      <c r="I295" s="54" t="s">
        <v>102</v>
      </c>
    </row>
    <row r="296" ht="12.75" customHeight="1">
      <c r="A296" s="54" t="s">
        <v>570</v>
      </c>
      <c r="B296" s="54" t="s">
        <v>11</v>
      </c>
      <c r="C296" s="54" t="s">
        <v>36</v>
      </c>
      <c r="D296" s="54" t="s">
        <v>54</v>
      </c>
      <c r="E296" s="54" t="s">
        <v>72</v>
      </c>
      <c r="F296" s="54" t="s">
        <v>79</v>
      </c>
      <c r="G296" s="54" t="s">
        <v>86</v>
      </c>
      <c r="H296" s="54" t="s">
        <v>61</v>
      </c>
      <c r="I296" s="54" t="s">
        <v>47</v>
      </c>
    </row>
    <row r="297" ht="12.75" customHeight="1">
      <c r="A297" s="54" t="s">
        <v>571</v>
      </c>
      <c r="B297" s="54" t="s">
        <v>11</v>
      </c>
      <c r="C297" s="54" t="s">
        <v>36</v>
      </c>
      <c r="D297" s="54" t="s">
        <v>54</v>
      </c>
      <c r="E297" s="54" t="s">
        <v>93</v>
      </c>
      <c r="F297" s="54" t="s">
        <v>47</v>
      </c>
      <c r="G297" s="54" t="s">
        <v>72</v>
      </c>
      <c r="H297" s="54" t="s">
        <v>61</v>
      </c>
      <c r="I297" s="54" t="s">
        <v>79</v>
      </c>
    </row>
    <row r="298" ht="12.75" customHeight="1">
      <c r="A298" s="54" t="s">
        <v>572</v>
      </c>
      <c r="B298" s="54" t="s">
        <v>11</v>
      </c>
      <c r="C298" s="54" t="s">
        <v>36</v>
      </c>
      <c r="D298" s="54" t="s">
        <v>72</v>
      </c>
      <c r="E298" s="54" t="s">
        <v>47</v>
      </c>
      <c r="F298" s="54" t="s">
        <v>54</v>
      </c>
      <c r="G298" s="54" t="s">
        <v>79</v>
      </c>
      <c r="H298" s="54" t="s">
        <v>61</v>
      </c>
      <c r="I298" s="54" t="s">
        <v>102</v>
      </c>
    </row>
    <row r="299" ht="12.75" customHeight="1">
      <c r="A299" s="54" t="s">
        <v>573</v>
      </c>
      <c r="B299" s="54" t="s">
        <v>11</v>
      </c>
      <c r="C299" s="54" t="s">
        <v>36</v>
      </c>
      <c r="D299" s="54" t="s">
        <v>47</v>
      </c>
      <c r="E299" s="54" t="s">
        <v>93</v>
      </c>
      <c r="F299" s="54" t="s">
        <v>54</v>
      </c>
      <c r="G299" s="54" t="s">
        <v>72</v>
      </c>
      <c r="H299" s="54" t="s">
        <v>61</v>
      </c>
      <c r="I299" s="54" t="s">
        <v>86</v>
      </c>
    </row>
    <row r="300" ht="12.75" customHeight="1">
      <c r="A300" s="54" t="s">
        <v>574</v>
      </c>
      <c r="B300" s="54" t="s">
        <v>11</v>
      </c>
      <c r="C300" s="54" t="s">
        <v>36</v>
      </c>
      <c r="D300" s="54" t="s">
        <v>47</v>
      </c>
      <c r="E300" s="54" t="s">
        <v>72</v>
      </c>
      <c r="F300" s="54" t="s">
        <v>54</v>
      </c>
      <c r="G300" s="54" t="s">
        <v>86</v>
      </c>
      <c r="H300" s="54" t="s">
        <v>61</v>
      </c>
      <c r="I300" s="54" t="s">
        <v>102</v>
      </c>
    </row>
    <row r="301" ht="12.75" customHeight="1">
      <c r="A301" s="54" t="s">
        <v>575</v>
      </c>
      <c r="B301" s="54" t="s">
        <v>11</v>
      </c>
      <c r="C301" s="54" t="s">
        <v>36</v>
      </c>
      <c r="D301" s="54" t="s">
        <v>54</v>
      </c>
      <c r="E301" s="54" t="s">
        <v>93</v>
      </c>
      <c r="F301" s="54" t="s">
        <v>47</v>
      </c>
      <c r="G301" s="54" t="s">
        <v>72</v>
      </c>
      <c r="H301" s="54" t="s">
        <v>61</v>
      </c>
      <c r="I301" s="54" t="s">
        <v>102</v>
      </c>
    </row>
    <row r="302" ht="12.75" customHeight="1">
      <c r="A302" s="54" t="s">
        <v>576</v>
      </c>
      <c r="B302" s="54" t="s">
        <v>11</v>
      </c>
      <c r="C302" s="54" t="s">
        <v>36</v>
      </c>
      <c r="D302" s="54" t="s">
        <v>47</v>
      </c>
      <c r="E302" s="54" t="s">
        <v>93</v>
      </c>
      <c r="F302" s="54" t="s">
        <v>54</v>
      </c>
      <c r="G302" s="54" t="s">
        <v>79</v>
      </c>
      <c r="H302" s="54" t="s">
        <v>61</v>
      </c>
      <c r="I302" s="54" t="s">
        <v>86</v>
      </c>
    </row>
    <row r="303" ht="12.75" customHeight="1">
      <c r="A303" s="54" t="s">
        <v>577</v>
      </c>
      <c r="B303" s="54" t="s">
        <v>11</v>
      </c>
      <c r="C303" s="54" t="s">
        <v>36</v>
      </c>
      <c r="D303" s="54" t="s">
        <v>47</v>
      </c>
      <c r="E303" s="54" t="s">
        <v>79</v>
      </c>
      <c r="F303" s="54" t="s">
        <v>54</v>
      </c>
      <c r="G303" s="54" t="s">
        <v>86</v>
      </c>
      <c r="H303" s="54" t="s">
        <v>61</v>
      </c>
      <c r="I303" s="54" t="s">
        <v>102</v>
      </c>
    </row>
    <row r="304" ht="12.75" customHeight="1">
      <c r="A304" s="54" t="s">
        <v>578</v>
      </c>
      <c r="B304" s="54" t="s">
        <v>11</v>
      </c>
      <c r="C304" s="54" t="s">
        <v>36</v>
      </c>
      <c r="D304" s="54" t="s">
        <v>54</v>
      </c>
      <c r="E304" s="54" t="s">
        <v>93</v>
      </c>
      <c r="F304" s="54" t="s">
        <v>79</v>
      </c>
      <c r="G304" s="54" t="s">
        <v>47</v>
      </c>
      <c r="H304" s="54" t="s">
        <v>61</v>
      </c>
      <c r="I304" s="54" t="s">
        <v>102</v>
      </c>
    </row>
    <row r="305" ht="12.75" customHeight="1">
      <c r="A305" s="54" t="s">
        <v>579</v>
      </c>
      <c r="B305" s="54" t="s">
        <v>11</v>
      </c>
      <c r="C305" s="54" t="s">
        <v>36</v>
      </c>
      <c r="D305" s="54" t="s">
        <v>47</v>
      </c>
      <c r="E305" s="54" t="s">
        <v>93</v>
      </c>
      <c r="F305" s="54" t="s">
        <v>54</v>
      </c>
      <c r="G305" s="54" t="s">
        <v>86</v>
      </c>
      <c r="H305" s="54" t="s">
        <v>61</v>
      </c>
      <c r="I305" s="54" t="s">
        <v>102</v>
      </c>
    </row>
    <row r="306" ht="12.75" customHeight="1">
      <c r="A306" s="54" t="s">
        <v>580</v>
      </c>
      <c r="B306" s="54" t="s">
        <v>11</v>
      </c>
      <c r="C306" s="54" t="s">
        <v>36</v>
      </c>
      <c r="D306" s="54" t="s">
        <v>54</v>
      </c>
      <c r="E306" s="54" t="s">
        <v>93</v>
      </c>
      <c r="F306" s="54" t="s">
        <v>79</v>
      </c>
      <c r="G306" s="54" t="s">
        <v>72</v>
      </c>
      <c r="H306" s="54" t="s">
        <v>86</v>
      </c>
      <c r="I306" s="54" t="s">
        <v>47</v>
      </c>
    </row>
    <row r="307" ht="12.75" customHeight="1">
      <c r="A307" s="54" t="s">
        <v>581</v>
      </c>
      <c r="B307" s="54" t="s">
        <v>11</v>
      </c>
      <c r="C307" s="54" t="s">
        <v>36</v>
      </c>
      <c r="D307" s="54" t="s">
        <v>47</v>
      </c>
      <c r="E307" s="54" t="s">
        <v>72</v>
      </c>
      <c r="F307" s="54" t="s">
        <v>54</v>
      </c>
      <c r="G307" s="54" t="s">
        <v>79</v>
      </c>
      <c r="H307" s="54" t="s">
        <v>86</v>
      </c>
      <c r="I307" s="54" t="s">
        <v>102</v>
      </c>
    </row>
    <row r="308" ht="12.75" customHeight="1">
      <c r="A308" s="54" t="s">
        <v>582</v>
      </c>
      <c r="B308" s="54" t="s">
        <v>11</v>
      </c>
      <c r="C308" s="54" t="s">
        <v>36</v>
      </c>
      <c r="D308" s="54" t="s">
        <v>54</v>
      </c>
      <c r="E308" s="54" t="s">
        <v>93</v>
      </c>
      <c r="F308" s="54" t="s">
        <v>47</v>
      </c>
      <c r="G308" s="54" t="s">
        <v>72</v>
      </c>
      <c r="H308" s="54" t="s">
        <v>79</v>
      </c>
      <c r="I308" s="54" t="s">
        <v>102</v>
      </c>
    </row>
    <row r="309" ht="12.75" customHeight="1">
      <c r="A309" s="54" t="s">
        <v>583</v>
      </c>
      <c r="B309" s="54" t="s">
        <v>11</v>
      </c>
      <c r="C309" s="54" t="s">
        <v>36</v>
      </c>
      <c r="D309" s="54" t="s">
        <v>47</v>
      </c>
      <c r="E309" s="54" t="s">
        <v>93</v>
      </c>
      <c r="F309" s="54" t="s">
        <v>54</v>
      </c>
      <c r="G309" s="54" t="s">
        <v>72</v>
      </c>
      <c r="H309" s="54" t="s">
        <v>86</v>
      </c>
      <c r="I309" s="54" t="s">
        <v>102</v>
      </c>
    </row>
    <row r="310" ht="12.75" customHeight="1">
      <c r="A310" s="54" t="s">
        <v>584</v>
      </c>
      <c r="B310" s="54" t="s">
        <v>11</v>
      </c>
      <c r="C310" s="54" t="s">
        <v>36</v>
      </c>
      <c r="D310" s="54" t="s">
        <v>47</v>
      </c>
      <c r="E310" s="54" t="s">
        <v>93</v>
      </c>
      <c r="F310" s="54" t="s">
        <v>54</v>
      </c>
      <c r="G310" s="54" t="s">
        <v>79</v>
      </c>
      <c r="H310" s="54" t="s">
        <v>86</v>
      </c>
      <c r="I310" s="54" t="s">
        <v>102</v>
      </c>
    </row>
    <row r="311" ht="12.75" customHeight="1">
      <c r="A311" s="54" t="s">
        <v>585</v>
      </c>
      <c r="B311" s="54" t="s">
        <v>11</v>
      </c>
      <c r="C311" s="54" t="s">
        <v>36</v>
      </c>
      <c r="D311" s="54" t="s">
        <v>47</v>
      </c>
      <c r="E311" s="54" t="s">
        <v>93</v>
      </c>
      <c r="F311" s="54" t="s">
        <v>79</v>
      </c>
      <c r="G311" s="54" t="s">
        <v>72</v>
      </c>
      <c r="H311" s="54" t="s">
        <v>61</v>
      </c>
      <c r="I311" s="54" t="s">
        <v>86</v>
      </c>
    </row>
    <row r="312" ht="12.75" customHeight="1">
      <c r="A312" s="54" t="s">
        <v>586</v>
      </c>
      <c r="B312" s="54" t="s">
        <v>11</v>
      </c>
      <c r="C312" s="54" t="s">
        <v>36</v>
      </c>
      <c r="D312" s="54" t="s">
        <v>47</v>
      </c>
      <c r="E312" s="54" t="s">
        <v>72</v>
      </c>
      <c r="F312" s="54" t="s">
        <v>79</v>
      </c>
      <c r="G312" s="54" t="s">
        <v>86</v>
      </c>
      <c r="H312" s="54" t="s">
        <v>61</v>
      </c>
      <c r="I312" s="54" t="s">
        <v>102</v>
      </c>
    </row>
    <row r="313" ht="12.75" customHeight="1">
      <c r="A313" s="54" t="s">
        <v>587</v>
      </c>
      <c r="B313" s="54" t="s">
        <v>11</v>
      </c>
      <c r="C313" s="54" t="s">
        <v>36</v>
      </c>
      <c r="D313" s="54" t="s">
        <v>72</v>
      </c>
      <c r="E313" s="54" t="s">
        <v>93</v>
      </c>
      <c r="F313" s="54" t="s">
        <v>47</v>
      </c>
      <c r="G313" s="54" t="s">
        <v>79</v>
      </c>
      <c r="H313" s="54" t="s">
        <v>61</v>
      </c>
      <c r="I313" s="54" t="s">
        <v>102</v>
      </c>
    </row>
    <row r="314" ht="12.75" customHeight="1">
      <c r="A314" s="54" t="s">
        <v>588</v>
      </c>
      <c r="B314" s="54" t="s">
        <v>11</v>
      </c>
      <c r="C314" s="54" t="s">
        <v>36</v>
      </c>
      <c r="D314" s="54" t="s">
        <v>47</v>
      </c>
      <c r="E314" s="54" t="s">
        <v>93</v>
      </c>
      <c r="F314" s="54" t="s">
        <v>86</v>
      </c>
      <c r="G314" s="54" t="s">
        <v>72</v>
      </c>
      <c r="H314" s="54" t="s">
        <v>61</v>
      </c>
      <c r="I314" s="54" t="s">
        <v>102</v>
      </c>
    </row>
    <row r="315" ht="12.75" customHeight="1">
      <c r="A315" s="54" t="s">
        <v>589</v>
      </c>
      <c r="B315" s="54" t="s">
        <v>11</v>
      </c>
      <c r="C315" s="54" t="s">
        <v>36</v>
      </c>
      <c r="D315" s="54" t="s">
        <v>47</v>
      </c>
      <c r="E315" s="54" t="s">
        <v>93</v>
      </c>
      <c r="F315" s="54" t="s">
        <v>79</v>
      </c>
      <c r="G315" s="54" t="s">
        <v>86</v>
      </c>
      <c r="H315" s="54" t="s">
        <v>61</v>
      </c>
      <c r="I315" s="54" t="s">
        <v>102</v>
      </c>
    </row>
    <row r="316" ht="12.75" customHeight="1">
      <c r="A316" s="54" t="s">
        <v>590</v>
      </c>
      <c r="B316" s="54" t="s">
        <v>11</v>
      </c>
      <c r="C316" s="54" t="s">
        <v>36</v>
      </c>
      <c r="D316" s="54" t="s">
        <v>47</v>
      </c>
      <c r="E316" s="54" t="s">
        <v>93</v>
      </c>
      <c r="F316" s="54" t="s">
        <v>79</v>
      </c>
      <c r="G316" s="54" t="s">
        <v>72</v>
      </c>
      <c r="H316" s="54" t="s">
        <v>86</v>
      </c>
      <c r="I316" s="54" t="s">
        <v>102</v>
      </c>
    </row>
    <row r="317" ht="12.75" customHeight="1">
      <c r="A317" s="54" t="s">
        <v>591</v>
      </c>
      <c r="B317" s="54" t="s">
        <v>11</v>
      </c>
      <c r="C317" s="54" t="s">
        <v>36</v>
      </c>
      <c r="D317" s="54" t="s">
        <v>54</v>
      </c>
      <c r="E317" s="54" t="s">
        <v>93</v>
      </c>
      <c r="F317" s="54" t="s">
        <v>79</v>
      </c>
      <c r="G317" s="54" t="s">
        <v>72</v>
      </c>
      <c r="H317" s="54" t="s">
        <v>61</v>
      </c>
      <c r="I317" s="54" t="s">
        <v>86</v>
      </c>
    </row>
    <row r="318" ht="12.75" customHeight="1">
      <c r="A318" s="54" t="s">
        <v>592</v>
      </c>
      <c r="B318" s="54" t="s">
        <v>11</v>
      </c>
      <c r="C318" s="54" t="s">
        <v>36</v>
      </c>
      <c r="D318" s="54" t="s">
        <v>54</v>
      </c>
      <c r="E318" s="54" t="s">
        <v>72</v>
      </c>
      <c r="F318" s="54" t="s">
        <v>79</v>
      </c>
      <c r="G318" s="54" t="s">
        <v>86</v>
      </c>
      <c r="H318" s="54" t="s">
        <v>61</v>
      </c>
      <c r="I318" s="54" t="s">
        <v>102</v>
      </c>
    </row>
    <row r="319" ht="12.75" customHeight="1">
      <c r="A319" s="54" t="s">
        <v>593</v>
      </c>
      <c r="B319" s="54" t="s">
        <v>11</v>
      </c>
      <c r="C319" s="54" t="s">
        <v>36</v>
      </c>
      <c r="D319" s="54" t="s">
        <v>72</v>
      </c>
      <c r="E319" s="54" t="s">
        <v>93</v>
      </c>
      <c r="F319" s="54" t="s">
        <v>54</v>
      </c>
      <c r="G319" s="54" t="s">
        <v>79</v>
      </c>
      <c r="H319" s="54" t="s">
        <v>61</v>
      </c>
      <c r="I319" s="54" t="s">
        <v>102</v>
      </c>
    </row>
    <row r="320" ht="12.75" customHeight="1">
      <c r="A320" s="54" t="s">
        <v>594</v>
      </c>
      <c r="B320" s="54" t="s">
        <v>11</v>
      </c>
      <c r="C320" s="54" t="s">
        <v>36</v>
      </c>
      <c r="D320" s="54" t="s">
        <v>54</v>
      </c>
      <c r="E320" s="54" t="s">
        <v>93</v>
      </c>
      <c r="F320" s="54" t="s">
        <v>86</v>
      </c>
      <c r="G320" s="54" t="s">
        <v>72</v>
      </c>
      <c r="H320" s="54" t="s">
        <v>61</v>
      </c>
      <c r="I320" s="54" t="s">
        <v>102</v>
      </c>
    </row>
    <row r="321" ht="12.75" customHeight="1">
      <c r="A321" s="54" t="s">
        <v>595</v>
      </c>
      <c r="B321" s="54" t="s">
        <v>11</v>
      </c>
      <c r="C321" s="54" t="s">
        <v>36</v>
      </c>
      <c r="D321" s="54" t="s">
        <v>54</v>
      </c>
      <c r="E321" s="54" t="s">
        <v>93</v>
      </c>
      <c r="F321" s="54" t="s">
        <v>79</v>
      </c>
      <c r="G321" s="54" t="s">
        <v>86</v>
      </c>
      <c r="H321" s="54" t="s">
        <v>61</v>
      </c>
      <c r="I321" s="54" t="s">
        <v>102</v>
      </c>
    </row>
    <row r="322" ht="12.75" customHeight="1">
      <c r="A322" s="54" t="s">
        <v>596</v>
      </c>
      <c r="B322" s="54" t="s">
        <v>11</v>
      </c>
      <c r="C322" s="54" t="s">
        <v>36</v>
      </c>
      <c r="D322" s="54" t="s">
        <v>54</v>
      </c>
      <c r="E322" s="54" t="s">
        <v>93</v>
      </c>
      <c r="F322" s="54" t="s">
        <v>79</v>
      </c>
      <c r="G322" s="54" t="s">
        <v>72</v>
      </c>
      <c r="H322" s="54" t="s">
        <v>86</v>
      </c>
      <c r="I322" s="54" t="s">
        <v>102</v>
      </c>
    </row>
    <row r="323" ht="12.75" customHeight="1">
      <c r="A323" s="54" t="s">
        <v>597</v>
      </c>
      <c r="B323" s="54" t="s">
        <v>11</v>
      </c>
      <c r="C323" s="54" t="s">
        <v>36</v>
      </c>
      <c r="D323" s="54" t="s">
        <v>72</v>
      </c>
      <c r="E323" s="54" t="s">
        <v>93</v>
      </c>
      <c r="F323" s="54" t="s">
        <v>79</v>
      </c>
      <c r="G323" s="54" t="s">
        <v>86</v>
      </c>
      <c r="H323" s="54" t="s">
        <v>61</v>
      </c>
      <c r="I323" s="54" t="s">
        <v>102</v>
      </c>
    </row>
    <row r="324" ht="12.75" customHeight="1">
      <c r="A324" s="54" t="s">
        <v>598</v>
      </c>
      <c r="B324" s="54" t="s">
        <v>11</v>
      </c>
      <c r="C324" s="54" t="s">
        <v>54</v>
      </c>
      <c r="D324" s="54" t="s">
        <v>47</v>
      </c>
      <c r="E324" s="54" t="s">
        <v>93</v>
      </c>
      <c r="F324" s="54" t="s">
        <v>79</v>
      </c>
      <c r="G324" s="54" t="s">
        <v>72</v>
      </c>
      <c r="H324" s="54" t="s">
        <v>61</v>
      </c>
      <c r="I324" s="54" t="s">
        <v>86</v>
      </c>
    </row>
    <row r="325" ht="12.75" customHeight="1">
      <c r="A325" s="54" t="s">
        <v>599</v>
      </c>
      <c r="B325" s="54" t="s">
        <v>11</v>
      </c>
      <c r="C325" s="54" t="s">
        <v>54</v>
      </c>
      <c r="D325" s="54" t="s">
        <v>47</v>
      </c>
      <c r="E325" s="54" t="s">
        <v>72</v>
      </c>
      <c r="F325" s="54" t="s">
        <v>79</v>
      </c>
      <c r="G325" s="54" t="s">
        <v>86</v>
      </c>
      <c r="H325" s="54" t="s">
        <v>61</v>
      </c>
      <c r="I325" s="54" t="s">
        <v>102</v>
      </c>
    </row>
    <row r="326" ht="12.75" customHeight="1">
      <c r="A326" s="54" t="s">
        <v>600</v>
      </c>
      <c r="B326" s="54" t="s">
        <v>11</v>
      </c>
      <c r="C326" s="54" t="s">
        <v>54</v>
      </c>
      <c r="D326" s="54" t="s">
        <v>72</v>
      </c>
      <c r="E326" s="54" t="s">
        <v>93</v>
      </c>
      <c r="F326" s="54" t="s">
        <v>47</v>
      </c>
      <c r="G326" s="54" t="s">
        <v>79</v>
      </c>
      <c r="H326" s="54" t="s">
        <v>61</v>
      </c>
      <c r="I326" s="54" t="s">
        <v>102</v>
      </c>
    </row>
    <row r="327" ht="12.75" customHeight="1">
      <c r="A327" s="54" t="s">
        <v>601</v>
      </c>
      <c r="B327" s="54" t="s">
        <v>11</v>
      </c>
      <c r="C327" s="54" t="s">
        <v>54</v>
      </c>
      <c r="D327" s="54" t="s">
        <v>47</v>
      </c>
      <c r="E327" s="54" t="s">
        <v>93</v>
      </c>
      <c r="F327" s="54" t="s">
        <v>86</v>
      </c>
      <c r="G327" s="54" t="s">
        <v>72</v>
      </c>
      <c r="H327" s="54" t="s">
        <v>61</v>
      </c>
      <c r="I327" s="54" t="s">
        <v>102</v>
      </c>
    </row>
    <row r="328" ht="12.75" customHeight="1">
      <c r="A328" s="54" t="s">
        <v>602</v>
      </c>
      <c r="B328" s="54" t="s">
        <v>11</v>
      </c>
      <c r="C328" s="54" t="s">
        <v>54</v>
      </c>
      <c r="D328" s="54" t="s">
        <v>47</v>
      </c>
      <c r="E328" s="54" t="s">
        <v>93</v>
      </c>
      <c r="F328" s="54" t="s">
        <v>79</v>
      </c>
      <c r="G328" s="54" t="s">
        <v>86</v>
      </c>
      <c r="H328" s="54" t="s">
        <v>61</v>
      </c>
      <c r="I328" s="54" t="s">
        <v>102</v>
      </c>
    </row>
    <row r="329" ht="12.75" customHeight="1">
      <c r="A329" s="54" t="s">
        <v>603</v>
      </c>
      <c r="B329" s="54" t="s">
        <v>11</v>
      </c>
      <c r="C329" s="54" t="s">
        <v>54</v>
      </c>
      <c r="D329" s="54" t="s">
        <v>47</v>
      </c>
      <c r="E329" s="54" t="s">
        <v>93</v>
      </c>
      <c r="F329" s="54" t="s">
        <v>79</v>
      </c>
      <c r="G329" s="54" t="s">
        <v>72</v>
      </c>
      <c r="H329" s="54" t="s">
        <v>86</v>
      </c>
      <c r="I329" s="54" t="s">
        <v>102</v>
      </c>
    </row>
    <row r="330" ht="12.75" customHeight="1">
      <c r="A330" s="54" t="s">
        <v>604</v>
      </c>
      <c r="B330" s="54" t="s">
        <v>11</v>
      </c>
      <c r="C330" s="54" t="s">
        <v>61</v>
      </c>
      <c r="D330" s="54" t="s">
        <v>47</v>
      </c>
      <c r="E330" s="54" t="s">
        <v>93</v>
      </c>
      <c r="F330" s="54" t="s">
        <v>79</v>
      </c>
      <c r="G330" s="54" t="s">
        <v>72</v>
      </c>
      <c r="H330" s="54" t="s">
        <v>86</v>
      </c>
      <c r="I330" s="54" t="s">
        <v>102</v>
      </c>
    </row>
    <row r="331" ht="12.75" customHeight="1">
      <c r="A331" s="54" t="s">
        <v>605</v>
      </c>
      <c r="B331" s="54" t="s">
        <v>11</v>
      </c>
      <c r="C331" s="54" t="s">
        <v>54</v>
      </c>
      <c r="D331" s="54" t="s">
        <v>72</v>
      </c>
      <c r="E331" s="54" t="s">
        <v>93</v>
      </c>
      <c r="F331" s="54" t="s">
        <v>79</v>
      </c>
      <c r="G331" s="54" t="s">
        <v>86</v>
      </c>
      <c r="H331" s="54" t="s">
        <v>61</v>
      </c>
      <c r="I331" s="54" t="s">
        <v>102</v>
      </c>
    </row>
    <row r="332" ht="12.75" customHeight="1">
      <c r="A332" s="54" t="s">
        <v>606</v>
      </c>
      <c r="B332" s="54" t="s">
        <v>22</v>
      </c>
      <c r="C332" s="54" t="s">
        <v>29</v>
      </c>
      <c r="D332" s="54" t="s">
        <v>79</v>
      </c>
      <c r="E332" s="54" t="s">
        <v>47</v>
      </c>
      <c r="F332" s="54" t="s">
        <v>54</v>
      </c>
      <c r="G332" s="54" t="s">
        <v>72</v>
      </c>
      <c r="H332" s="54" t="s">
        <v>61</v>
      </c>
      <c r="I332" s="54" t="s">
        <v>36</v>
      </c>
    </row>
    <row r="333" ht="12.75" customHeight="1">
      <c r="A333" s="54" t="s">
        <v>607</v>
      </c>
      <c r="B333" s="54" t="s">
        <v>22</v>
      </c>
      <c r="C333" s="54" t="s">
        <v>54</v>
      </c>
      <c r="D333" s="54" t="s">
        <v>29</v>
      </c>
      <c r="E333" s="54" t="s">
        <v>47</v>
      </c>
      <c r="F333" s="54" t="s">
        <v>86</v>
      </c>
      <c r="G333" s="54" t="s">
        <v>72</v>
      </c>
      <c r="H333" s="54" t="s">
        <v>61</v>
      </c>
      <c r="I333" s="54" t="s">
        <v>36</v>
      </c>
    </row>
    <row r="334" ht="12.75" customHeight="1">
      <c r="A334" s="54" t="s">
        <v>608</v>
      </c>
      <c r="B334" s="54" t="s">
        <v>29</v>
      </c>
      <c r="C334" s="54" t="s">
        <v>72</v>
      </c>
      <c r="D334" s="54" t="s">
        <v>54</v>
      </c>
      <c r="E334" s="54" t="s">
        <v>93</v>
      </c>
      <c r="F334" s="54" t="s">
        <v>22</v>
      </c>
      <c r="G334" s="54" t="s">
        <v>47</v>
      </c>
      <c r="H334" s="54" t="s">
        <v>61</v>
      </c>
      <c r="I334" s="54" t="s">
        <v>36</v>
      </c>
    </row>
    <row r="335" ht="12.75" customHeight="1">
      <c r="A335" s="54" t="s">
        <v>609</v>
      </c>
      <c r="B335" s="54" t="s">
        <v>36</v>
      </c>
      <c r="C335" s="54" t="s">
        <v>54</v>
      </c>
      <c r="D335" s="54" t="s">
        <v>29</v>
      </c>
      <c r="E335" s="54" t="s">
        <v>47</v>
      </c>
      <c r="F335" s="54" t="s">
        <v>22</v>
      </c>
      <c r="G335" s="54" t="s">
        <v>72</v>
      </c>
      <c r="H335" s="54" t="s">
        <v>61</v>
      </c>
      <c r="I335" s="54" t="s">
        <v>102</v>
      </c>
    </row>
    <row r="336" ht="12.75" customHeight="1">
      <c r="A336" s="54" t="s">
        <v>610</v>
      </c>
      <c r="B336" s="54" t="s">
        <v>22</v>
      </c>
      <c r="C336" s="54" t="s">
        <v>54</v>
      </c>
      <c r="D336" s="54" t="s">
        <v>29</v>
      </c>
      <c r="E336" s="54" t="s">
        <v>47</v>
      </c>
      <c r="F336" s="54" t="s">
        <v>86</v>
      </c>
      <c r="G336" s="54" t="s">
        <v>79</v>
      </c>
      <c r="H336" s="54" t="s">
        <v>61</v>
      </c>
      <c r="I336" s="54" t="s">
        <v>36</v>
      </c>
    </row>
    <row r="337" ht="12.75" customHeight="1">
      <c r="A337" s="54" t="s">
        <v>611</v>
      </c>
      <c r="B337" s="54" t="s">
        <v>22</v>
      </c>
      <c r="C337" s="54" t="s">
        <v>29</v>
      </c>
      <c r="D337" s="54" t="s">
        <v>79</v>
      </c>
      <c r="E337" s="54" t="s">
        <v>93</v>
      </c>
      <c r="F337" s="54" t="s">
        <v>54</v>
      </c>
      <c r="G337" s="54" t="s">
        <v>47</v>
      </c>
      <c r="H337" s="54" t="s">
        <v>61</v>
      </c>
      <c r="I337" s="54" t="s">
        <v>36</v>
      </c>
    </row>
    <row r="338" ht="12.75" customHeight="1">
      <c r="A338" s="54" t="s">
        <v>612</v>
      </c>
      <c r="B338" s="54" t="s">
        <v>36</v>
      </c>
      <c r="C338" s="54" t="s">
        <v>54</v>
      </c>
      <c r="D338" s="54" t="s">
        <v>29</v>
      </c>
      <c r="E338" s="54" t="s">
        <v>47</v>
      </c>
      <c r="F338" s="54" t="s">
        <v>22</v>
      </c>
      <c r="G338" s="54" t="s">
        <v>79</v>
      </c>
      <c r="H338" s="54" t="s">
        <v>61</v>
      </c>
      <c r="I338" s="54" t="s">
        <v>102</v>
      </c>
    </row>
    <row r="339" ht="12.75" customHeight="1">
      <c r="A339" s="54" t="s">
        <v>613</v>
      </c>
      <c r="B339" s="54" t="s">
        <v>22</v>
      </c>
      <c r="C339" s="54" t="s">
        <v>54</v>
      </c>
      <c r="D339" s="54" t="s">
        <v>29</v>
      </c>
      <c r="E339" s="54" t="s">
        <v>93</v>
      </c>
      <c r="F339" s="54" t="s">
        <v>86</v>
      </c>
      <c r="G339" s="54" t="s">
        <v>47</v>
      </c>
      <c r="H339" s="54" t="s">
        <v>61</v>
      </c>
      <c r="I339" s="54" t="s">
        <v>36</v>
      </c>
    </row>
    <row r="340" ht="12.75" customHeight="1">
      <c r="A340" s="54" t="s">
        <v>614</v>
      </c>
      <c r="B340" s="54" t="s">
        <v>36</v>
      </c>
      <c r="C340" s="54" t="s">
        <v>54</v>
      </c>
      <c r="D340" s="54" t="s">
        <v>29</v>
      </c>
      <c r="E340" s="54" t="s">
        <v>47</v>
      </c>
      <c r="F340" s="54" t="s">
        <v>22</v>
      </c>
      <c r="G340" s="54" t="s">
        <v>86</v>
      </c>
      <c r="H340" s="54" t="s">
        <v>61</v>
      </c>
      <c r="I340" s="54" t="s">
        <v>102</v>
      </c>
    </row>
    <row r="341" ht="12.75" customHeight="1">
      <c r="A341" s="54" t="s">
        <v>615</v>
      </c>
      <c r="B341" s="54" t="s">
        <v>36</v>
      </c>
      <c r="C341" s="54" t="s">
        <v>54</v>
      </c>
      <c r="D341" s="54" t="s">
        <v>29</v>
      </c>
      <c r="E341" s="54" t="s">
        <v>93</v>
      </c>
      <c r="F341" s="54" t="s">
        <v>22</v>
      </c>
      <c r="G341" s="54" t="s">
        <v>47</v>
      </c>
      <c r="H341" s="54" t="s">
        <v>61</v>
      </c>
      <c r="I341" s="54" t="s">
        <v>102</v>
      </c>
    </row>
    <row r="342" ht="12.75" customHeight="1">
      <c r="A342" s="54" t="s">
        <v>616</v>
      </c>
      <c r="B342" s="54" t="s">
        <v>22</v>
      </c>
      <c r="C342" s="54" t="s">
        <v>29</v>
      </c>
      <c r="D342" s="54" t="s">
        <v>47</v>
      </c>
      <c r="E342" s="54" t="s">
        <v>72</v>
      </c>
      <c r="F342" s="54" t="s">
        <v>54</v>
      </c>
      <c r="G342" s="54" t="s">
        <v>79</v>
      </c>
      <c r="H342" s="54" t="s">
        <v>86</v>
      </c>
      <c r="I342" s="54" t="s">
        <v>36</v>
      </c>
    </row>
    <row r="343" ht="12.75" customHeight="1">
      <c r="A343" s="54" t="s">
        <v>617</v>
      </c>
      <c r="B343" s="54" t="s">
        <v>29</v>
      </c>
      <c r="C343" s="54" t="s">
        <v>36</v>
      </c>
      <c r="D343" s="54" t="s">
        <v>72</v>
      </c>
      <c r="E343" s="54" t="s">
        <v>93</v>
      </c>
      <c r="F343" s="54" t="s">
        <v>22</v>
      </c>
      <c r="G343" s="54" t="s">
        <v>47</v>
      </c>
      <c r="H343" s="54" t="s">
        <v>54</v>
      </c>
      <c r="I343" s="54" t="s">
        <v>79</v>
      </c>
    </row>
    <row r="344" ht="12.75" customHeight="1">
      <c r="A344" s="54" t="s">
        <v>618</v>
      </c>
      <c r="B344" s="54" t="s">
        <v>36</v>
      </c>
      <c r="C344" s="54" t="s">
        <v>29</v>
      </c>
      <c r="D344" s="54" t="s">
        <v>79</v>
      </c>
      <c r="E344" s="54" t="s">
        <v>47</v>
      </c>
      <c r="F344" s="54" t="s">
        <v>22</v>
      </c>
      <c r="G344" s="54" t="s">
        <v>72</v>
      </c>
      <c r="H344" s="54" t="s">
        <v>54</v>
      </c>
      <c r="I344" s="54" t="s">
        <v>102</v>
      </c>
    </row>
    <row r="345" ht="12.75" customHeight="1">
      <c r="A345" s="54" t="s">
        <v>619</v>
      </c>
      <c r="B345" s="54" t="s">
        <v>22</v>
      </c>
      <c r="C345" s="54" t="s">
        <v>72</v>
      </c>
      <c r="D345" s="54" t="s">
        <v>29</v>
      </c>
      <c r="E345" s="54" t="s">
        <v>93</v>
      </c>
      <c r="F345" s="54" t="s">
        <v>86</v>
      </c>
      <c r="G345" s="54" t="s">
        <v>47</v>
      </c>
      <c r="H345" s="54" t="s">
        <v>54</v>
      </c>
      <c r="I345" s="54" t="s">
        <v>36</v>
      </c>
    </row>
    <row r="346" ht="12.75" customHeight="1">
      <c r="A346" s="54" t="s">
        <v>620</v>
      </c>
      <c r="B346" s="54" t="s">
        <v>22</v>
      </c>
      <c r="C346" s="54" t="s">
        <v>36</v>
      </c>
      <c r="D346" s="54" t="s">
        <v>29</v>
      </c>
      <c r="E346" s="54" t="s">
        <v>47</v>
      </c>
      <c r="F346" s="54" t="s">
        <v>54</v>
      </c>
      <c r="G346" s="54" t="s">
        <v>72</v>
      </c>
      <c r="H346" s="54" t="s">
        <v>86</v>
      </c>
      <c r="I346" s="54" t="s">
        <v>102</v>
      </c>
    </row>
    <row r="347" ht="12.75" customHeight="1">
      <c r="A347" s="54" t="s">
        <v>621</v>
      </c>
      <c r="B347" s="54" t="s">
        <v>29</v>
      </c>
      <c r="C347" s="54" t="s">
        <v>36</v>
      </c>
      <c r="D347" s="54" t="s">
        <v>72</v>
      </c>
      <c r="E347" s="54" t="s">
        <v>93</v>
      </c>
      <c r="F347" s="54" t="s">
        <v>22</v>
      </c>
      <c r="G347" s="54" t="s">
        <v>47</v>
      </c>
      <c r="H347" s="54" t="s">
        <v>54</v>
      </c>
      <c r="I347" s="54" t="s">
        <v>102</v>
      </c>
    </row>
    <row r="348" ht="12.75" customHeight="1">
      <c r="A348" s="54" t="s">
        <v>622</v>
      </c>
      <c r="B348" s="54" t="s">
        <v>22</v>
      </c>
      <c r="C348" s="54" t="s">
        <v>29</v>
      </c>
      <c r="D348" s="54" t="s">
        <v>47</v>
      </c>
      <c r="E348" s="54" t="s">
        <v>93</v>
      </c>
      <c r="F348" s="54" t="s">
        <v>54</v>
      </c>
      <c r="G348" s="54" t="s">
        <v>79</v>
      </c>
      <c r="H348" s="54" t="s">
        <v>86</v>
      </c>
      <c r="I348" s="54" t="s">
        <v>36</v>
      </c>
    </row>
    <row r="349" ht="12.75" customHeight="1">
      <c r="A349" s="54" t="s">
        <v>623</v>
      </c>
      <c r="B349" s="54" t="s">
        <v>36</v>
      </c>
      <c r="C349" s="54" t="s">
        <v>29</v>
      </c>
      <c r="D349" s="54" t="s">
        <v>47</v>
      </c>
      <c r="E349" s="54" t="s">
        <v>79</v>
      </c>
      <c r="F349" s="54" t="s">
        <v>22</v>
      </c>
      <c r="G349" s="54" t="s">
        <v>86</v>
      </c>
      <c r="H349" s="54" t="s">
        <v>54</v>
      </c>
      <c r="I349" s="54" t="s">
        <v>102</v>
      </c>
    </row>
    <row r="350" ht="12.75" customHeight="1">
      <c r="A350" s="54" t="s">
        <v>624</v>
      </c>
      <c r="B350" s="54" t="s">
        <v>36</v>
      </c>
      <c r="C350" s="54" t="s">
        <v>29</v>
      </c>
      <c r="D350" s="54" t="s">
        <v>79</v>
      </c>
      <c r="E350" s="54" t="s">
        <v>93</v>
      </c>
      <c r="F350" s="54" t="s">
        <v>22</v>
      </c>
      <c r="G350" s="54" t="s">
        <v>47</v>
      </c>
      <c r="H350" s="54" t="s">
        <v>54</v>
      </c>
      <c r="I350" s="54" t="s">
        <v>102</v>
      </c>
    </row>
    <row r="351" ht="12.75" customHeight="1">
      <c r="A351" s="54" t="s">
        <v>625</v>
      </c>
      <c r="B351" s="54" t="s">
        <v>22</v>
      </c>
      <c r="C351" s="54" t="s">
        <v>36</v>
      </c>
      <c r="D351" s="54" t="s">
        <v>29</v>
      </c>
      <c r="E351" s="54" t="s">
        <v>93</v>
      </c>
      <c r="F351" s="54" t="s">
        <v>54</v>
      </c>
      <c r="G351" s="54" t="s">
        <v>47</v>
      </c>
      <c r="H351" s="54" t="s">
        <v>86</v>
      </c>
      <c r="I351" s="54" t="s">
        <v>102</v>
      </c>
    </row>
    <row r="352" ht="12.75" customHeight="1">
      <c r="A352" s="54" t="s">
        <v>626</v>
      </c>
      <c r="B352" s="54" t="s">
        <v>22</v>
      </c>
      <c r="C352" s="54" t="s">
        <v>36</v>
      </c>
      <c r="D352" s="54" t="s">
        <v>29</v>
      </c>
      <c r="E352" s="54" t="s">
        <v>72</v>
      </c>
      <c r="F352" s="54" t="s">
        <v>47</v>
      </c>
      <c r="G352" s="54" t="s">
        <v>86</v>
      </c>
      <c r="H352" s="54" t="s">
        <v>61</v>
      </c>
      <c r="I352" s="54" t="s">
        <v>79</v>
      </c>
    </row>
    <row r="353" ht="12.75" customHeight="1">
      <c r="A353" s="54" t="s">
        <v>627</v>
      </c>
      <c r="B353" s="54" t="s">
        <v>22</v>
      </c>
      <c r="C353" s="54" t="s">
        <v>36</v>
      </c>
      <c r="D353" s="54" t="s">
        <v>29</v>
      </c>
      <c r="E353" s="54" t="s">
        <v>93</v>
      </c>
      <c r="F353" s="54" t="s">
        <v>47</v>
      </c>
      <c r="G353" s="54" t="s">
        <v>72</v>
      </c>
      <c r="H353" s="54" t="s">
        <v>61</v>
      </c>
      <c r="I353" s="54" t="s">
        <v>79</v>
      </c>
    </row>
    <row r="354" ht="12.75" customHeight="1">
      <c r="A354" s="54" t="s">
        <v>628</v>
      </c>
      <c r="B354" s="54" t="s">
        <v>22</v>
      </c>
      <c r="C354" s="54" t="s">
        <v>36</v>
      </c>
      <c r="D354" s="54" t="s">
        <v>29</v>
      </c>
      <c r="E354" s="54" t="s">
        <v>72</v>
      </c>
      <c r="F354" s="54" t="s">
        <v>47</v>
      </c>
      <c r="G354" s="54" t="s">
        <v>79</v>
      </c>
      <c r="H354" s="54" t="s">
        <v>61</v>
      </c>
      <c r="I354" s="54" t="s">
        <v>102</v>
      </c>
    </row>
    <row r="355" ht="12.75" customHeight="1">
      <c r="A355" s="54" t="s">
        <v>629</v>
      </c>
      <c r="B355" s="54" t="s">
        <v>22</v>
      </c>
      <c r="C355" s="54" t="s">
        <v>36</v>
      </c>
      <c r="D355" s="54" t="s">
        <v>29</v>
      </c>
      <c r="E355" s="54" t="s">
        <v>93</v>
      </c>
      <c r="F355" s="54" t="s">
        <v>47</v>
      </c>
      <c r="G355" s="54" t="s">
        <v>72</v>
      </c>
      <c r="H355" s="54" t="s">
        <v>61</v>
      </c>
      <c r="I355" s="54" t="s">
        <v>86</v>
      </c>
    </row>
    <row r="356" ht="12.75" customHeight="1">
      <c r="A356" s="54" t="s">
        <v>630</v>
      </c>
      <c r="B356" s="54" t="s">
        <v>22</v>
      </c>
      <c r="C356" s="54" t="s">
        <v>36</v>
      </c>
      <c r="D356" s="54" t="s">
        <v>29</v>
      </c>
      <c r="E356" s="54" t="s">
        <v>72</v>
      </c>
      <c r="F356" s="54" t="s">
        <v>47</v>
      </c>
      <c r="G356" s="54" t="s">
        <v>86</v>
      </c>
      <c r="H356" s="54" t="s">
        <v>61</v>
      </c>
      <c r="I356" s="54" t="s">
        <v>102</v>
      </c>
    </row>
    <row r="357" ht="12.75" customHeight="1">
      <c r="A357" s="54" t="s">
        <v>631</v>
      </c>
      <c r="B357" s="54" t="s">
        <v>29</v>
      </c>
      <c r="C357" s="54" t="s">
        <v>36</v>
      </c>
      <c r="D357" s="54" t="s">
        <v>47</v>
      </c>
      <c r="E357" s="54" t="s">
        <v>93</v>
      </c>
      <c r="F357" s="54" t="s">
        <v>22</v>
      </c>
      <c r="G357" s="54" t="s">
        <v>72</v>
      </c>
      <c r="H357" s="54" t="s">
        <v>61</v>
      </c>
      <c r="I357" s="54" t="s">
        <v>102</v>
      </c>
    </row>
    <row r="358" ht="12.75" customHeight="1">
      <c r="A358" s="54" t="s">
        <v>632</v>
      </c>
      <c r="B358" s="54" t="s">
        <v>22</v>
      </c>
      <c r="C358" s="54" t="s">
        <v>29</v>
      </c>
      <c r="D358" s="54" t="s">
        <v>47</v>
      </c>
      <c r="E358" s="54" t="s">
        <v>93</v>
      </c>
      <c r="F358" s="54" t="s">
        <v>79</v>
      </c>
      <c r="G358" s="54" t="s">
        <v>86</v>
      </c>
      <c r="H358" s="54" t="s">
        <v>61</v>
      </c>
      <c r="I358" s="54" t="s">
        <v>36</v>
      </c>
    </row>
    <row r="359" ht="12.75" customHeight="1">
      <c r="A359" s="54" t="s">
        <v>633</v>
      </c>
      <c r="B359" s="54" t="s">
        <v>22</v>
      </c>
      <c r="C359" s="54" t="s">
        <v>36</v>
      </c>
      <c r="D359" s="54" t="s">
        <v>29</v>
      </c>
      <c r="E359" s="54" t="s">
        <v>47</v>
      </c>
      <c r="F359" s="54" t="s">
        <v>79</v>
      </c>
      <c r="G359" s="54" t="s">
        <v>86</v>
      </c>
      <c r="H359" s="54" t="s">
        <v>61</v>
      </c>
      <c r="I359" s="54" t="s">
        <v>102</v>
      </c>
    </row>
    <row r="360" ht="12.75" customHeight="1">
      <c r="A360" s="54" t="s">
        <v>634</v>
      </c>
      <c r="B360" s="54" t="s">
        <v>22</v>
      </c>
      <c r="C360" s="54" t="s">
        <v>36</v>
      </c>
      <c r="D360" s="54" t="s">
        <v>29</v>
      </c>
      <c r="E360" s="54" t="s">
        <v>93</v>
      </c>
      <c r="F360" s="54" t="s">
        <v>79</v>
      </c>
      <c r="G360" s="54" t="s">
        <v>47</v>
      </c>
      <c r="H360" s="54" t="s">
        <v>61</v>
      </c>
      <c r="I360" s="54" t="s">
        <v>102</v>
      </c>
    </row>
    <row r="361" ht="12.75" customHeight="1">
      <c r="A361" s="54" t="s">
        <v>635</v>
      </c>
      <c r="B361" s="54" t="s">
        <v>22</v>
      </c>
      <c r="C361" s="54" t="s">
        <v>36</v>
      </c>
      <c r="D361" s="54" t="s">
        <v>29</v>
      </c>
      <c r="E361" s="54" t="s">
        <v>93</v>
      </c>
      <c r="F361" s="54" t="s">
        <v>47</v>
      </c>
      <c r="G361" s="54" t="s">
        <v>86</v>
      </c>
      <c r="H361" s="54" t="s">
        <v>61</v>
      </c>
      <c r="I361" s="54" t="s">
        <v>102</v>
      </c>
    </row>
    <row r="362" ht="12.75" customHeight="1">
      <c r="A362" s="54" t="s">
        <v>636</v>
      </c>
      <c r="B362" s="54" t="s">
        <v>22</v>
      </c>
      <c r="C362" s="54" t="s">
        <v>29</v>
      </c>
      <c r="D362" s="54" t="s">
        <v>47</v>
      </c>
      <c r="E362" s="54" t="s">
        <v>93</v>
      </c>
      <c r="F362" s="54" t="s">
        <v>79</v>
      </c>
      <c r="G362" s="54" t="s">
        <v>72</v>
      </c>
      <c r="H362" s="54" t="s">
        <v>86</v>
      </c>
      <c r="I362" s="54" t="s">
        <v>36</v>
      </c>
    </row>
    <row r="363" ht="12.75" customHeight="1">
      <c r="A363" s="54" t="s">
        <v>637</v>
      </c>
      <c r="B363" s="54" t="s">
        <v>22</v>
      </c>
      <c r="C363" s="54" t="s">
        <v>36</v>
      </c>
      <c r="D363" s="54" t="s">
        <v>29</v>
      </c>
      <c r="E363" s="54" t="s">
        <v>72</v>
      </c>
      <c r="F363" s="54" t="s">
        <v>47</v>
      </c>
      <c r="G363" s="54" t="s">
        <v>86</v>
      </c>
      <c r="H363" s="54" t="s">
        <v>79</v>
      </c>
      <c r="I363" s="54" t="s">
        <v>102</v>
      </c>
    </row>
    <row r="364" ht="12.75" customHeight="1">
      <c r="A364" s="54" t="s">
        <v>638</v>
      </c>
      <c r="B364" s="54" t="s">
        <v>29</v>
      </c>
      <c r="C364" s="54" t="s">
        <v>36</v>
      </c>
      <c r="D364" s="54" t="s">
        <v>72</v>
      </c>
      <c r="E364" s="54" t="s">
        <v>93</v>
      </c>
      <c r="F364" s="54" t="s">
        <v>22</v>
      </c>
      <c r="G364" s="54" t="s">
        <v>79</v>
      </c>
      <c r="H364" s="54" t="s">
        <v>47</v>
      </c>
      <c r="I364" s="54" t="s">
        <v>102</v>
      </c>
    </row>
    <row r="365" ht="12.75" customHeight="1">
      <c r="A365" s="54" t="s">
        <v>639</v>
      </c>
      <c r="B365" s="54" t="s">
        <v>22</v>
      </c>
      <c r="C365" s="54" t="s">
        <v>36</v>
      </c>
      <c r="D365" s="54" t="s">
        <v>29</v>
      </c>
      <c r="E365" s="54" t="s">
        <v>93</v>
      </c>
      <c r="F365" s="54" t="s">
        <v>86</v>
      </c>
      <c r="G365" s="54" t="s">
        <v>72</v>
      </c>
      <c r="H365" s="54" t="s">
        <v>47</v>
      </c>
      <c r="I365" s="54" t="s">
        <v>102</v>
      </c>
    </row>
    <row r="366" ht="12.75" customHeight="1">
      <c r="A366" s="54" t="s">
        <v>640</v>
      </c>
      <c r="B366" s="54" t="s">
        <v>36</v>
      </c>
      <c r="C366" s="54" t="s">
        <v>29</v>
      </c>
      <c r="D366" s="54" t="s">
        <v>47</v>
      </c>
      <c r="E366" s="54" t="s">
        <v>93</v>
      </c>
      <c r="F366" s="54" t="s">
        <v>22</v>
      </c>
      <c r="G366" s="54" t="s">
        <v>79</v>
      </c>
      <c r="H366" s="54" t="s">
        <v>86</v>
      </c>
      <c r="I366" s="54" t="s">
        <v>102</v>
      </c>
    </row>
    <row r="367" ht="12.75" customHeight="1">
      <c r="A367" s="54" t="s">
        <v>641</v>
      </c>
      <c r="B367" s="54" t="s">
        <v>22</v>
      </c>
      <c r="C367" s="54" t="s">
        <v>54</v>
      </c>
      <c r="D367" s="54" t="s">
        <v>29</v>
      </c>
      <c r="E367" s="54" t="s">
        <v>72</v>
      </c>
      <c r="F367" s="54" t="s">
        <v>86</v>
      </c>
      <c r="G367" s="54" t="s">
        <v>79</v>
      </c>
      <c r="H367" s="54" t="s">
        <v>61</v>
      </c>
      <c r="I367" s="54" t="s">
        <v>36</v>
      </c>
    </row>
    <row r="368" ht="12.75" customHeight="1">
      <c r="A368" s="54" t="s">
        <v>642</v>
      </c>
      <c r="B368" s="54" t="s">
        <v>22</v>
      </c>
      <c r="C368" s="54" t="s">
        <v>29</v>
      </c>
      <c r="D368" s="54" t="s">
        <v>79</v>
      </c>
      <c r="E368" s="54" t="s">
        <v>93</v>
      </c>
      <c r="F368" s="54" t="s">
        <v>54</v>
      </c>
      <c r="G368" s="54" t="s">
        <v>72</v>
      </c>
      <c r="H368" s="54" t="s">
        <v>61</v>
      </c>
      <c r="I368" s="54" t="s">
        <v>36</v>
      </c>
    </row>
    <row r="369" ht="12.75" customHeight="1">
      <c r="A369" s="54" t="s">
        <v>643</v>
      </c>
      <c r="B369" s="54" t="s">
        <v>36</v>
      </c>
      <c r="C369" s="54" t="s">
        <v>54</v>
      </c>
      <c r="D369" s="54" t="s">
        <v>29</v>
      </c>
      <c r="E369" s="54" t="s">
        <v>72</v>
      </c>
      <c r="F369" s="54" t="s">
        <v>22</v>
      </c>
      <c r="G369" s="54" t="s">
        <v>79</v>
      </c>
      <c r="H369" s="54" t="s">
        <v>61</v>
      </c>
      <c r="I369" s="54" t="s">
        <v>102</v>
      </c>
    </row>
    <row r="370" ht="12.75" customHeight="1">
      <c r="A370" s="54" t="s">
        <v>644</v>
      </c>
      <c r="B370" s="54" t="s">
        <v>22</v>
      </c>
      <c r="C370" s="54" t="s">
        <v>54</v>
      </c>
      <c r="D370" s="54" t="s">
        <v>29</v>
      </c>
      <c r="E370" s="54" t="s">
        <v>93</v>
      </c>
      <c r="F370" s="54" t="s">
        <v>86</v>
      </c>
      <c r="G370" s="54" t="s">
        <v>72</v>
      </c>
      <c r="H370" s="54" t="s">
        <v>61</v>
      </c>
      <c r="I370" s="54" t="s">
        <v>36</v>
      </c>
    </row>
    <row r="371" ht="12.75" customHeight="1">
      <c r="A371" s="54" t="s">
        <v>645</v>
      </c>
      <c r="B371" s="54" t="s">
        <v>36</v>
      </c>
      <c r="C371" s="54" t="s">
        <v>54</v>
      </c>
      <c r="D371" s="54" t="s">
        <v>29</v>
      </c>
      <c r="E371" s="54" t="s">
        <v>72</v>
      </c>
      <c r="F371" s="54" t="s">
        <v>22</v>
      </c>
      <c r="G371" s="54" t="s">
        <v>86</v>
      </c>
      <c r="H371" s="54" t="s">
        <v>61</v>
      </c>
      <c r="I371" s="54" t="s">
        <v>102</v>
      </c>
    </row>
    <row r="372" ht="12.75" customHeight="1">
      <c r="A372" s="54" t="s">
        <v>646</v>
      </c>
      <c r="B372" s="54" t="s">
        <v>36</v>
      </c>
      <c r="C372" s="54" t="s">
        <v>54</v>
      </c>
      <c r="D372" s="54" t="s">
        <v>29</v>
      </c>
      <c r="E372" s="54" t="s">
        <v>93</v>
      </c>
      <c r="F372" s="54" t="s">
        <v>22</v>
      </c>
      <c r="G372" s="54" t="s">
        <v>72</v>
      </c>
      <c r="H372" s="54" t="s">
        <v>61</v>
      </c>
      <c r="I372" s="54" t="s">
        <v>102</v>
      </c>
    </row>
    <row r="373" ht="12.75" customHeight="1">
      <c r="A373" s="54" t="s">
        <v>647</v>
      </c>
      <c r="B373" s="54" t="s">
        <v>22</v>
      </c>
      <c r="C373" s="54" t="s">
        <v>54</v>
      </c>
      <c r="D373" s="54" t="s">
        <v>29</v>
      </c>
      <c r="E373" s="54" t="s">
        <v>93</v>
      </c>
      <c r="F373" s="54" t="s">
        <v>86</v>
      </c>
      <c r="G373" s="54" t="s">
        <v>79</v>
      </c>
      <c r="H373" s="54" t="s">
        <v>61</v>
      </c>
      <c r="I373" s="54" t="s">
        <v>36</v>
      </c>
    </row>
    <row r="374" ht="12.75" customHeight="1">
      <c r="A374" s="54" t="s">
        <v>648</v>
      </c>
      <c r="B374" s="54" t="s">
        <v>36</v>
      </c>
      <c r="C374" s="54" t="s">
        <v>54</v>
      </c>
      <c r="D374" s="54" t="s">
        <v>29</v>
      </c>
      <c r="E374" s="54" t="s">
        <v>79</v>
      </c>
      <c r="F374" s="54" t="s">
        <v>22</v>
      </c>
      <c r="G374" s="54" t="s">
        <v>86</v>
      </c>
      <c r="H374" s="54" t="s">
        <v>61</v>
      </c>
      <c r="I374" s="54" t="s">
        <v>102</v>
      </c>
    </row>
    <row r="375" ht="12.75" customHeight="1">
      <c r="A375" s="54" t="s">
        <v>649</v>
      </c>
      <c r="B375" s="54" t="s">
        <v>36</v>
      </c>
      <c r="C375" s="54" t="s">
        <v>54</v>
      </c>
      <c r="D375" s="54" t="s">
        <v>29</v>
      </c>
      <c r="E375" s="54" t="s">
        <v>93</v>
      </c>
      <c r="F375" s="54" t="s">
        <v>22</v>
      </c>
      <c r="G375" s="54" t="s">
        <v>79</v>
      </c>
      <c r="H375" s="54" t="s">
        <v>61</v>
      </c>
      <c r="I375" s="54" t="s">
        <v>102</v>
      </c>
    </row>
    <row r="376" ht="12.75" customHeight="1">
      <c r="A376" s="54" t="s">
        <v>650</v>
      </c>
      <c r="B376" s="54" t="s">
        <v>36</v>
      </c>
      <c r="C376" s="54" t="s">
        <v>54</v>
      </c>
      <c r="D376" s="54" t="s">
        <v>29</v>
      </c>
      <c r="E376" s="54" t="s">
        <v>93</v>
      </c>
      <c r="F376" s="54" t="s">
        <v>22</v>
      </c>
      <c r="G376" s="54" t="s">
        <v>86</v>
      </c>
      <c r="H376" s="54" t="s">
        <v>61</v>
      </c>
      <c r="I376" s="54" t="s">
        <v>102</v>
      </c>
    </row>
    <row r="377" ht="12.75" customHeight="1">
      <c r="A377" s="54" t="s">
        <v>651</v>
      </c>
      <c r="B377" s="54" t="s">
        <v>22</v>
      </c>
      <c r="C377" s="54" t="s">
        <v>29</v>
      </c>
      <c r="D377" s="54" t="s">
        <v>54</v>
      </c>
      <c r="E377" s="54" t="s">
        <v>93</v>
      </c>
      <c r="F377" s="54" t="s">
        <v>79</v>
      </c>
      <c r="G377" s="54" t="s">
        <v>72</v>
      </c>
      <c r="H377" s="54" t="s">
        <v>86</v>
      </c>
      <c r="I377" s="54" t="s">
        <v>36</v>
      </c>
    </row>
    <row r="378" ht="12.75" customHeight="1">
      <c r="A378" s="54" t="s">
        <v>652</v>
      </c>
      <c r="B378" s="54" t="s">
        <v>22</v>
      </c>
      <c r="C378" s="54" t="s">
        <v>36</v>
      </c>
      <c r="D378" s="54" t="s">
        <v>29</v>
      </c>
      <c r="E378" s="54" t="s">
        <v>72</v>
      </c>
      <c r="F378" s="54" t="s">
        <v>54</v>
      </c>
      <c r="G378" s="54" t="s">
        <v>79</v>
      </c>
      <c r="H378" s="54" t="s">
        <v>86</v>
      </c>
      <c r="I378" s="54" t="s">
        <v>102</v>
      </c>
    </row>
    <row r="379" ht="12.75" customHeight="1">
      <c r="A379" s="54" t="s">
        <v>653</v>
      </c>
      <c r="B379" s="54" t="s">
        <v>36</v>
      </c>
      <c r="C379" s="54" t="s">
        <v>29</v>
      </c>
      <c r="D379" s="54" t="s">
        <v>79</v>
      </c>
      <c r="E379" s="54" t="s">
        <v>93</v>
      </c>
      <c r="F379" s="54" t="s">
        <v>22</v>
      </c>
      <c r="G379" s="54" t="s">
        <v>72</v>
      </c>
      <c r="H379" s="54" t="s">
        <v>54</v>
      </c>
      <c r="I379" s="54" t="s">
        <v>102</v>
      </c>
    </row>
    <row r="380" ht="12.75" customHeight="1">
      <c r="A380" s="54" t="s">
        <v>654</v>
      </c>
      <c r="B380" s="54" t="s">
        <v>22</v>
      </c>
      <c r="C380" s="54" t="s">
        <v>36</v>
      </c>
      <c r="D380" s="54" t="s">
        <v>29</v>
      </c>
      <c r="E380" s="54" t="s">
        <v>93</v>
      </c>
      <c r="F380" s="54" t="s">
        <v>54</v>
      </c>
      <c r="G380" s="54" t="s">
        <v>72</v>
      </c>
      <c r="H380" s="54" t="s">
        <v>86</v>
      </c>
      <c r="I380" s="54" t="s">
        <v>102</v>
      </c>
    </row>
    <row r="381" ht="12.75" customHeight="1">
      <c r="A381" s="54" t="s">
        <v>655</v>
      </c>
      <c r="B381" s="54" t="s">
        <v>22</v>
      </c>
      <c r="C381" s="54" t="s">
        <v>36</v>
      </c>
      <c r="D381" s="54" t="s">
        <v>29</v>
      </c>
      <c r="E381" s="54" t="s">
        <v>93</v>
      </c>
      <c r="F381" s="54" t="s">
        <v>54</v>
      </c>
      <c r="G381" s="54" t="s">
        <v>79</v>
      </c>
      <c r="H381" s="54" t="s">
        <v>86</v>
      </c>
      <c r="I381" s="54" t="s">
        <v>102</v>
      </c>
    </row>
    <row r="382" ht="12.75" customHeight="1">
      <c r="A382" s="54" t="s">
        <v>656</v>
      </c>
      <c r="B382" s="54" t="s">
        <v>22</v>
      </c>
      <c r="C382" s="54" t="s">
        <v>36</v>
      </c>
      <c r="D382" s="54" t="s">
        <v>29</v>
      </c>
      <c r="E382" s="54" t="s">
        <v>93</v>
      </c>
      <c r="F382" s="54" t="s">
        <v>79</v>
      </c>
      <c r="G382" s="54" t="s">
        <v>72</v>
      </c>
      <c r="H382" s="54" t="s">
        <v>61</v>
      </c>
      <c r="I382" s="54" t="s">
        <v>86</v>
      </c>
    </row>
    <row r="383" ht="12.75" customHeight="1">
      <c r="A383" s="54" t="s">
        <v>657</v>
      </c>
      <c r="B383" s="54" t="s">
        <v>22</v>
      </c>
      <c r="C383" s="54" t="s">
        <v>36</v>
      </c>
      <c r="D383" s="54" t="s">
        <v>29</v>
      </c>
      <c r="E383" s="54" t="s">
        <v>72</v>
      </c>
      <c r="F383" s="54" t="s">
        <v>79</v>
      </c>
      <c r="G383" s="54" t="s">
        <v>86</v>
      </c>
      <c r="H383" s="54" t="s">
        <v>61</v>
      </c>
      <c r="I383" s="54" t="s">
        <v>102</v>
      </c>
    </row>
    <row r="384" ht="12.75" customHeight="1">
      <c r="A384" s="54" t="s">
        <v>658</v>
      </c>
      <c r="B384" s="54" t="s">
        <v>29</v>
      </c>
      <c r="C384" s="54" t="s">
        <v>36</v>
      </c>
      <c r="D384" s="54" t="s">
        <v>72</v>
      </c>
      <c r="E384" s="54" t="s">
        <v>93</v>
      </c>
      <c r="F384" s="54" t="s">
        <v>22</v>
      </c>
      <c r="G384" s="54" t="s">
        <v>79</v>
      </c>
      <c r="H384" s="54" t="s">
        <v>61</v>
      </c>
      <c r="I384" s="54" t="s">
        <v>102</v>
      </c>
    </row>
    <row r="385" ht="12.75" customHeight="1">
      <c r="A385" s="54" t="s">
        <v>659</v>
      </c>
      <c r="B385" s="54" t="s">
        <v>22</v>
      </c>
      <c r="C385" s="54" t="s">
        <v>36</v>
      </c>
      <c r="D385" s="54" t="s">
        <v>29</v>
      </c>
      <c r="E385" s="54" t="s">
        <v>93</v>
      </c>
      <c r="F385" s="54" t="s">
        <v>86</v>
      </c>
      <c r="G385" s="54" t="s">
        <v>72</v>
      </c>
      <c r="H385" s="54" t="s">
        <v>61</v>
      </c>
      <c r="I385" s="54" t="s">
        <v>102</v>
      </c>
    </row>
    <row r="386" ht="12.75" customHeight="1">
      <c r="A386" s="54" t="s">
        <v>660</v>
      </c>
      <c r="B386" s="54" t="s">
        <v>22</v>
      </c>
      <c r="C386" s="54" t="s">
        <v>36</v>
      </c>
      <c r="D386" s="54" t="s">
        <v>29</v>
      </c>
      <c r="E386" s="54" t="s">
        <v>93</v>
      </c>
      <c r="F386" s="54" t="s">
        <v>79</v>
      </c>
      <c r="G386" s="54" t="s">
        <v>86</v>
      </c>
      <c r="H386" s="54" t="s">
        <v>61</v>
      </c>
      <c r="I386" s="54" t="s">
        <v>102</v>
      </c>
    </row>
    <row r="387" ht="12.75" customHeight="1">
      <c r="A387" s="54" t="s">
        <v>661</v>
      </c>
      <c r="B387" s="54" t="s">
        <v>22</v>
      </c>
      <c r="C387" s="54" t="s">
        <v>36</v>
      </c>
      <c r="D387" s="54" t="s">
        <v>29</v>
      </c>
      <c r="E387" s="54" t="s">
        <v>93</v>
      </c>
      <c r="F387" s="54" t="s">
        <v>86</v>
      </c>
      <c r="G387" s="54" t="s">
        <v>72</v>
      </c>
      <c r="H387" s="54" t="s">
        <v>79</v>
      </c>
      <c r="I387" s="54" t="s">
        <v>102</v>
      </c>
    </row>
    <row r="388" ht="12.75" customHeight="1">
      <c r="A388" s="54" t="s">
        <v>662</v>
      </c>
      <c r="B388" s="54" t="s">
        <v>22</v>
      </c>
      <c r="C388" s="54" t="s">
        <v>54</v>
      </c>
      <c r="D388" s="54" t="s">
        <v>29</v>
      </c>
      <c r="E388" s="54" t="s">
        <v>72</v>
      </c>
      <c r="F388" s="54" t="s">
        <v>86</v>
      </c>
      <c r="G388" s="54" t="s">
        <v>79</v>
      </c>
      <c r="H388" s="54" t="s">
        <v>61</v>
      </c>
      <c r="I388" s="54" t="s">
        <v>47</v>
      </c>
    </row>
    <row r="389" ht="12.75" customHeight="1">
      <c r="A389" s="54" t="s">
        <v>663</v>
      </c>
      <c r="B389" s="54" t="s">
        <v>22</v>
      </c>
      <c r="C389" s="54" t="s">
        <v>29</v>
      </c>
      <c r="D389" s="54" t="s">
        <v>79</v>
      </c>
      <c r="E389" s="54" t="s">
        <v>93</v>
      </c>
      <c r="F389" s="54" t="s">
        <v>54</v>
      </c>
      <c r="G389" s="54" t="s">
        <v>72</v>
      </c>
      <c r="H389" s="54" t="s">
        <v>61</v>
      </c>
      <c r="I389" s="54" t="s">
        <v>47</v>
      </c>
    </row>
    <row r="390" ht="12.75" customHeight="1">
      <c r="A390" s="54" t="s">
        <v>664</v>
      </c>
      <c r="B390" s="54" t="s">
        <v>22</v>
      </c>
      <c r="C390" s="54" t="s">
        <v>29</v>
      </c>
      <c r="D390" s="54" t="s">
        <v>79</v>
      </c>
      <c r="E390" s="54" t="s">
        <v>47</v>
      </c>
      <c r="F390" s="54" t="s">
        <v>54</v>
      </c>
      <c r="G390" s="54" t="s">
        <v>72</v>
      </c>
      <c r="H390" s="54" t="s">
        <v>61</v>
      </c>
      <c r="I390" s="54" t="s">
        <v>102</v>
      </c>
    </row>
    <row r="391" ht="12.75" customHeight="1">
      <c r="A391" s="54" t="s">
        <v>665</v>
      </c>
      <c r="B391" s="54" t="s">
        <v>22</v>
      </c>
      <c r="C391" s="54" t="s">
        <v>54</v>
      </c>
      <c r="D391" s="54" t="s">
        <v>29</v>
      </c>
      <c r="E391" s="54" t="s">
        <v>93</v>
      </c>
      <c r="F391" s="54" t="s">
        <v>86</v>
      </c>
      <c r="G391" s="54" t="s">
        <v>72</v>
      </c>
      <c r="H391" s="54" t="s">
        <v>61</v>
      </c>
      <c r="I391" s="54" t="s">
        <v>47</v>
      </c>
    </row>
    <row r="392" ht="12.75" customHeight="1">
      <c r="A392" s="54" t="s">
        <v>666</v>
      </c>
      <c r="B392" s="54" t="s">
        <v>22</v>
      </c>
      <c r="C392" s="54" t="s">
        <v>61</v>
      </c>
      <c r="D392" s="54" t="s">
        <v>29</v>
      </c>
      <c r="E392" s="54" t="s">
        <v>47</v>
      </c>
      <c r="F392" s="54" t="s">
        <v>54</v>
      </c>
      <c r="G392" s="54" t="s">
        <v>72</v>
      </c>
      <c r="H392" s="54" t="s">
        <v>86</v>
      </c>
      <c r="I392" s="54" t="s">
        <v>102</v>
      </c>
    </row>
    <row r="393" ht="12.75" customHeight="1">
      <c r="A393" s="54" t="s">
        <v>667</v>
      </c>
      <c r="B393" s="54" t="s">
        <v>29</v>
      </c>
      <c r="C393" s="54" t="s">
        <v>72</v>
      </c>
      <c r="D393" s="54" t="s">
        <v>54</v>
      </c>
      <c r="E393" s="54" t="s">
        <v>93</v>
      </c>
      <c r="F393" s="54" t="s">
        <v>22</v>
      </c>
      <c r="G393" s="54" t="s">
        <v>47</v>
      </c>
      <c r="H393" s="54" t="s">
        <v>61</v>
      </c>
      <c r="I393" s="54" t="s">
        <v>102</v>
      </c>
    </row>
    <row r="394" ht="12.75" customHeight="1">
      <c r="A394" s="54" t="s">
        <v>668</v>
      </c>
      <c r="B394" s="54" t="s">
        <v>22</v>
      </c>
      <c r="C394" s="54" t="s">
        <v>29</v>
      </c>
      <c r="D394" s="54" t="s">
        <v>47</v>
      </c>
      <c r="E394" s="54" t="s">
        <v>93</v>
      </c>
      <c r="F394" s="54" t="s">
        <v>54</v>
      </c>
      <c r="G394" s="54" t="s">
        <v>79</v>
      </c>
      <c r="H394" s="54" t="s">
        <v>61</v>
      </c>
      <c r="I394" s="54" t="s">
        <v>86</v>
      </c>
    </row>
    <row r="395" ht="12.75" customHeight="1">
      <c r="A395" s="54" t="s">
        <v>669</v>
      </c>
      <c r="B395" s="54" t="s">
        <v>22</v>
      </c>
      <c r="C395" s="54" t="s">
        <v>29</v>
      </c>
      <c r="D395" s="54" t="s">
        <v>47</v>
      </c>
      <c r="E395" s="54" t="s">
        <v>79</v>
      </c>
      <c r="F395" s="54" t="s">
        <v>54</v>
      </c>
      <c r="G395" s="54" t="s">
        <v>86</v>
      </c>
      <c r="H395" s="54" t="s">
        <v>61</v>
      </c>
      <c r="I395" s="54" t="s">
        <v>102</v>
      </c>
    </row>
    <row r="396" ht="12.75" customHeight="1">
      <c r="A396" s="54" t="s">
        <v>670</v>
      </c>
      <c r="B396" s="54" t="s">
        <v>22</v>
      </c>
      <c r="C396" s="54" t="s">
        <v>29</v>
      </c>
      <c r="D396" s="54" t="s">
        <v>79</v>
      </c>
      <c r="E396" s="54" t="s">
        <v>93</v>
      </c>
      <c r="F396" s="54" t="s">
        <v>54</v>
      </c>
      <c r="G396" s="54" t="s">
        <v>47</v>
      </c>
      <c r="H396" s="54" t="s">
        <v>61</v>
      </c>
      <c r="I396" s="54" t="s">
        <v>102</v>
      </c>
    </row>
    <row r="397" ht="12.75" customHeight="1">
      <c r="A397" s="54" t="s">
        <v>671</v>
      </c>
      <c r="B397" s="54" t="s">
        <v>22</v>
      </c>
      <c r="C397" s="54" t="s">
        <v>54</v>
      </c>
      <c r="D397" s="54" t="s">
        <v>29</v>
      </c>
      <c r="E397" s="54" t="s">
        <v>93</v>
      </c>
      <c r="F397" s="54" t="s">
        <v>86</v>
      </c>
      <c r="G397" s="54" t="s">
        <v>47</v>
      </c>
      <c r="H397" s="54" t="s">
        <v>61</v>
      </c>
      <c r="I397" s="54" t="s">
        <v>102</v>
      </c>
    </row>
    <row r="398" ht="12.75" customHeight="1">
      <c r="A398" s="54" t="s">
        <v>672</v>
      </c>
      <c r="B398" s="54" t="s">
        <v>22</v>
      </c>
      <c r="C398" s="54" t="s">
        <v>29</v>
      </c>
      <c r="D398" s="54" t="s">
        <v>54</v>
      </c>
      <c r="E398" s="54" t="s">
        <v>93</v>
      </c>
      <c r="F398" s="54" t="s">
        <v>79</v>
      </c>
      <c r="G398" s="54" t="s">
        <v>72</v>
      </c>
      <c r="H398" s="54" t="s">
        <v>86</v>
      </c>
      <c r="I398" s="54" t="s">
        <v>47</v>
      </c>
    </row>
    <row r="399" ht="12.75" customHeight="1">
      <c r="A399" s="54" t="s">
        <v>673</v>
      </c>
      <c r="B399" s="54" t="s">
        <v>22</v>
      </c>
      <c r="C399" s="54" t="s">
        <v>29</v>
      </c>
      <c r="D399" s="54" t="s">
        <v>47</v>
      </c>
      <c r="E399" s="54" t="s">
        <v>72</v>
      </c>
      <c r="F399" s="54" t="s">
        <v>54</v>
      </c>
      <c r="G399" s="54" t="s">
        <v>79</v>
      </c>
      <c r="H399" s="54" t="s">
        <v>86</v>
      </c>
      <c r="I399" s="54" t="s">
        <v>102</v>
      </c>
    </row>
    <row r="400" ht="12.75" customHeight="1">
      <c r="A400" s="54" t="s">
        <v>674</v>
      </c>
      <c r="B400" s="54" t="s">
        <v>22</v>
      </c>
      <c r="C400" s="54" t="s">
        <v>29</v>
      </c>
      <c r="D400" s="54" t="s">
        <v>54</v>
      </c>
      <c r="E400" s="54" t="s">
        <v>93</v>
      </c>
      <c r="F400" s="54" t="s">
        <v>47</v>
      </c>
      <c r="G400" s="54" t="s">
        <v>72</v>
      </c>
      <c r="H400" s="54" t="s">
        <v>79</v>
      </c>
      <c r="I400" s="54" t="s">
        <v>102</v>
      </c>
    </row>
    <row r="401" ht="12.75" customHeight="1">
      <c r="A401" s="54" t="s">
        <v>675</v>
      </c>
      <c r="B401" s="54" t="s">
        <v>22</v>
      </c>
      <c r="C401" s="54" t="s">
        <v>29</v>
      </c>
      <c r="D401" s="54" t="s">
        <v>47</v>
      </c>
      <c r="E401" s="54" t="s">
        <v>93</v>
      </c>
      <c r="F401" s="54" t="s">
        <v>54</v>
      </c>
      <c r="G401" s="54" t="s">
        <v>72</v>
      </c>
      <c r="H401" s="54" t="s">
        <v>86</v>
      </c>
      <c r="I401" s="54" t="s">
        <v>102</v>
      </c>
    </row>
    <row r="402" ht="12.75" customHeight="1">
      <c r="A402" s="54" t="s">
        <v>676</v>
      </c>
      <c r="B402" s="54" t="s">
        <v>22</v>
      </c>
      <c r="C402" s="54" t="s">
        <v>29</v>
      </c>
      <c r="D402" s="54" t="s">
        <v>47</v>
      </c>
      <c r="E402" s="54" t="s">
        <v>93</v>
      </c>
      <c r="F402" s="54" t="s">
        <v>54</v>
      </c>
      <c r="G402" s="54" t="s">
        <v>79</v>
      </c>
      <c r="H402" s="54" t="s">
        <v>86</v>
      </c>
      <c r="I402" s="54" t="s">
        <v>102</v>
      </c>
    </row>
    <row r="403" ht="12.75" customHeight="1">
      <c r="A403" s="54" t="s">
        <v>677</v>
      </c>
      <c r="B403" s="54" t="s">
        <v>22</v>
      </c>
      <c r="C403" s="54" t="s">
        <v>29</v>
      </c>
      <c r="D403" s="54" t="s">
        <v>47</v>
      </c>
      <c r="E403" s="54" t="s">
        <v>93</v>
      </c>
      <c r="F403" s="54" t="s">
        <v>79</v>
      </c>
      <c r="G403" s="54" t="s">
        <v>72</v>
      </c>
      <c r="H403" s="54" t="s">
        <v>61</v>
      </c>
      <c r="I403" s="54" t="s">
        <v>86</v>
      </c>
    </row>
    <row r="404" ht="12.75" customHeight="1">
      <c r="A404" s="54" t="s">
        <v>678</v>
      </c>
      <c r="B404" s="54" t="s">
        <v>22</v>
      </c>
      <c r="C404" s="54" t="s">
        <v>29</v>
      </c>
      <c r="D404" s="54" t="s">
        <v>47</v>
      </c>
      <c r="E404" s="54" t="s">
        <v>72</v>
      </c>
      <c r="F404" s="54" t="s">
        <v>79</v>
      </c>
      <c r="G404" s="54" t="s">
        <v>86</v>
      </c>
      <c r="H404" s="54" t="s">
        <v>61</v>
      </c>
      <c r="I404" s="54" t="s">
        <v>102</v>
      </c>
    </row>
    <row r="405" ht="12.75" customHeight="1">
      <c r="A405" s="54" t="s">
        <v>679</v>
      </c>
      <c r="B405" s="54" t="s">
        <v>22</v>
      </c>
      <c r="C405" s="54" t="s">
        <v>29</v>
      </c>
      <c r="D405" s="54" t="s">
        <v>79</v>
      </c>
      <c r="E405" s="54" t="s">
        <v>93</v>
      </c>
      <c r="F405" s="54" t="s">
        <v>47</v>
      </c>
      <c r="G405" s="54" t="s">
        <v>72</v>
      </c>
      <c r="H405" s="54" t="s">
        <v>61</v>
      </c>
      <c r="I405" s="54" t="s">
        <v>102</v>
      </c>
    </row>
    <row r="406" ht="12.75" customHeight="1">
      <c r="A406" s="54" t="s">
        <v>680</v>
      </c>
      <c r="B406" s="54" t="s">
        <v>22</v>
      </c>
      <c r="C406" s="54" t="s">
        <v>61</v>
      </c>
      <c r="D406" s="54" t="s">
        <v>29</v>
      </c>
      <c r="E406" s="54" t="s">
        <v>93</v>
      </c>
      <c r="F406" s="54" t="s">
        <v>47</v>
      </c>
      <c r="G406" s="54" t="s">
        <v>72</v>
      </c>
      <c r="H406" s="54" t="s">
        <v>86</v>
      </c>
      <c r="I406" s="54" t="s">
        <v>102</v>
      </c>
    </row>
    <row r="407" ht="12.75" customHeight="1">
      <c r="A407" s="54" t="s">
        <v>681</v>
      </c>
      <c r="B407" s="54" t="s">
        <v>22</v>
      </c>
      <c r="C407" s="54" t="s">
        <v>29</v>
      </c>
      <c r="D407" s="54" t="s">
        <v>47</v>
      </c>
      <c r="E407" s="54" t="s">
        <v>93</v>
      </c>
      <c r="F407" s="54" t="s">
        <v>79</v>
      </c>
      <c r="G407" s="54" t="s">
        <v>86</v>
      </c>
      <c r="H407" s="54" t="s">
        <v>61</v>
      </c>
      <c r="I407" s="54" t="s">
        <v>102</v>
      </c>
    </row>
    <row r="408" ht="12.75" customHeight="1">
      <c r="A408" s="54" t="s">
        <v>682</v>
      </c>
      <c r="B408" s="54" t="s">
        <v>22</v>
      </c>
      <c r="C408" s="54" t="s">
        <v>29</v>
      </c>
      <c r="D408" s="54" t="s">
        <v>47</v>
      </c>
      <c r="E408" s="54" t="s">
        <v>93</v>
      </c>
      <c r="F408" s="54" t="s">
        <v>79</v>
      </c>
      <c r="G408" s="54" t="s">
        <v>72</v>
      </c>
      <c r="H408" s="54" t="s">
        <v>86</v>
      </c>
      <c r="I408" s="54" t="s">
        <v>102</v>
      </c>
    </row>
    <row r="409" ht="12.75" customHeight="1">
      <c r="A409" s="54" t="s">
        <v>683</v>
      </c>
      <c r="B409" s="54" t="s">
        <v>22</v>
      </c>
      <c r="C409" s="54" t="s">
        <v>54</v>
      </c>
      <c r="D409" s="54" t="s">
        <v>29</v>
      </c>
      <c r="E409" s="54" t="s">
        <v>93</v>
      </c>
      <c r="F409" s="54" t="s">
        <v>86</v>
      </c>
      <c r="G409" s="54" t="s">
        <v>72</v>
      </c>
      <c r="H409" s="54" t="s">
        <v>61</v>
      </c>
      <c r="I409" s="54" t="s">
        <v>79</v>
      </c>
    </row>
    <row r="410" ht="12.75" customHeight="1">
      <c r="A410" s="54" t="s">
        <v>684</v>
      </c>
      <c r="B410" s="54" t="s">
        <v>22</v>
      </c>
      <c r="C410" s="54" t="s">
        <v>54</v>
      </c>
      <c r="D410" s="54" t="s">
        <v>29</v>
      </c>
      <c r="E410" s="54" t="s">
        <v>72</v>
      </c>
      <c r="F410" s="54" t="s">
        <v>86</v>
      </c>
      <c r="G410" s="54" t="s">
        <v>79</v>
      </c>
      <c r="H410" s="54" t="s">
        <v>61</v>
      </c>
      <c r="I410" s="54" t="s">
        <v>102</v>
      </c>
    </row>
    <row r="411" ht="12.75" customHeight="1">
      <c r="A411" s="54" t="s">
        <v>685</v>
      </c>
      <c r="B411" s="54" t="s">
        <v>22</v>
      </c>
      <c r="C411" s="54" t="s">
        <v>29</v>
      </c>
      <c r="D411" s="54" t="s">
        <v>79</v>
      </c>
      <c r="E411" s="54" t="s">
        <v>93</v>
      </c>
      <c r="F411" s="54" t="s">
        <v>54</v>
      </c>
      <c r="G411" s="54" t="s">
        <v>72</v>
      </c>
      <c r="H411" s="54" t="s">
        <v>61</v>
      </c>
      <c r="I411" s="54" t="s">
        <v>102</v>
      </c>
    </row>
    <row r="412" ht="12.75" customHeight="1">
      <c r="A412" s="54" t="s">
        <v>686</v>
      </c>
      <c r="B412" s="54" t="s">
        <v>22</v>
      </c>
      <c r="C412" s="54" t="s">
        <v>54</v>
      </c>
      <c r="D412" s="54" t="s">
        <v>29</v>
      </c>
      <c r="E412" s="54" t="s">
        <v>93</v>
      </c>
      <c r="F412" s="54" t="s">
        <v>86</v>
      </c>
      <c r="G412" s="54" t="s">
        <v>72</v>
      </c>
      <c r="H412" s="54" t="s">
        <v>61</v>
      </c>
      <c r="I412" s="54" t="s">
        <v>102</v>
      </c>
    </row>
    <row r="413" ht="12.75" customHeight="1">
      <c r="A413" s="54" t="s">
        <v>687</v>
      </c>
      <c r="B413" s="54" t="s">
        <v>22</v>
      </c>
      <c r="C413" s="54" t="s">
        <v>54</v>
      </c>
      <c r="D413" s="54" t="s">
        <v>29</v>
      </c>
      <c r="E413" s="54" t="s">
        <v>93</v>
      </c>
      <c r="F413" s="54" t="s">
        <v>86</v>
      </c>
      <c r="G413" s="54" t="s">
        <v>79</v>
      </c>
      <c r="H413" s="54" t="s">
        <v>61</v>
      </c>
      <c r="I413" s="54" t="s">
        <v>102</v>
      </c>
    </row>
    <row r="414" ht="12.75" customHeight="1">
      <c r="A414" s="54" t="s">
        <v>688</v>
      </c>
      <c r="B414" s="54" t="s">
        <v>22</v>
      </c>
      <c r="C414" s="54" t="s">
        <v>29</v>
      </c>
      <c r="D414" s="54" t="s">
        <v>54</v>
      </c>
      <c r="E414" s="54" t="s">
        <v>93</v>
      </c>
      <c r="F414" s="54" t="s">
        <v>79</v>
      </c>
      <c r="G414" s="54" t="s">
        <v>72</v>
      </c>
      <c r="H414" s="54" t="s">
        <v>86</v>
      </c>
      <c r="I414" s="54" t="s">
        <v>102</v>
      </c>
    </row>
    <row r="415" ht="12.75" customHeight="1">
      <c r="A415" s="54" t="s">
        <v>689</v>
      </c>
      <c r="B415" s="54" t="s">
        <v>22</v>
      </c>
      <c r="C415" s="54" t="s">
        <v>61</v>
      </c>
      <c r="D415" s="54" t="s">
        <v>29</v>
      </c>
      <c r="E415" s="54" t="s">
        <v>93</v>
      </c>
      <c r="F415" s="54" t="s">
        <v>79</v>
      </c>
      <c r="G415" s="54" t="s">
        <v>72</v>
      </c>
      <c r="H415" s="54" t="s">
        <v>86</v>
      </c>
      <c r="I415" s="54" t="s">
        <v>102</v>
      </c>
    </row>
    <row r="416" ht="12.75" customHeight="1">
      <c r="A416" s="54" t="s">
        <v>690</v>
      </c>
      <c r="B416" s="54" t="s">
        <v>22</v>
      </c>
      <c r="C416" s="54" t="s">
        <v>36</v>
      </c>
      <c r="D416" s="54" t="s">
        <v>54</v>
      </c>
      <c r="E416" s="54" t="s">
        <v>72</v>
      </c>
      <c r="F416" s="54" t="s">
        <v>79</v>
      </c>
      <c r="G416" s="54" t="s">
        <v>86</v>
      </c>
      <c r="H416" s="54" t="s">
        <v>61</v>
      </c>
      <c r="I416" s="54" t="s">
        <v>47</v>
      </c>
    </row>
    <row r="417" ht="12.75" customHeight="1">
      <c r="A417" s="54" t="s">
        <v>691</v>
      </c>
      <c r="B417" s="54" t="s">
        <v>22</v>
      </c>
      <c r="C417" s="54" t="s">
        <v>36</v>
      </c>
      <c r="D417" s="54" t="s">
        <v>54</v>
      </c>
      <c r="E417" s="54" t="s">
        <v>93</v>
      </c>
      <c r="F417" s="54" t="s">
        <v>47</v>
      </c>
      <c r="G417" s="54" t="s">
        <v>72</v>
      </c>
      <c r="H417" s="54" t="s">
        <v>61</v>
      </c>
      <c r="I417" s="54" t="s">
        <v>79</v>
      </c>
    </row>
    <row r="418" ht="12.75" customHeight="1">
      <c r="A418" s="54" t="s">
        <v>692</v>
      </c>
      <c r="B418" s="54" t="s">
        <v>22</v>
      </c>
      <c r="C418" s="54" t="s">
        <v>36</v>
      </c>
      <c r="D418" s="54" t="s">
        <v>72</v>
      </c>
      <c r="E418" s="54" t="s">
        <v>47</v>
      </c>
      <c r="F418" s="54" t="s">
        <v>54</v>
      </c>
      <c r="G418" s="54" t="s">
        <v>79</v>
      </c>
      <c r="H418" s="54" t="s">
        <v>61</v>
      </c>
      <c r="I418" s="54" t="s">
        <v>102</v>
      </c>
    </row>
    <row r="419" ht="12.75" customHeight="1">
      <c r="A419" s="54" t="s">
        <v>693</v>
      </c>
      <c r="B419" s="54" t="s">
        <v>22</v>
      </c>
      <c r="C419" s="54" t="s">
        <v>36</v>
      </c>
      <c r="D419" s="54" t="s">
        <v>47</v>
      </c>
      <c r="E419" s="54" t="s">
        <v>93</v>
      </c>
      <c r="F419" s="54" t="s">
        <v>54</v>
      </c>
      <c r="G419" s="54" t="s">
        <v>72</v>
      </c>
      <c r="H419" s="54" t="s">
        <v>61</v>
      </c>
      <c r="I419" s="54" t="s">
        <v>86</v>
      </c>
    </row>
    <row r="420" ht="12.75" customHeight="1">
      <c r="A420" s="54" t="s">
        <v>694</v>
      </c>
      <c r="B420" s="54" t="s">
        <v>22</v>
      </c>
      <c r="C420" s="54" t="s">
        <v>36</v>
      </c>
      <c r="D420" s="54" t="s">
        <v>47</v>
      </c>
      <c r="E420" s="54" t="s">
        <v>72</v>
      </c>
      <c r="F420" s="54" t="s">
        <v>54</v>
      </c>
      <c r="G420" s="54" t="s">
        <v>86</v>
      </c>
      <c r="H420" s="54" t="s">
        <v>61</v>
      </c>
      <c r="I420" s="54" t="s">
        <v>102</v>
      </c>
    </row>
    <row r="421" ht="12.75" customHeight="1">
      <c r="A421" s="54" t="s">
        <v>695</v>
      </c>
      <c r="B421" s="54" t="s">
        <v>36</v>
      </c>
      <c r="C421" s="54" t="s">
        <v>72</v>
      </c>
      <c r="D421" s="54" t="s">
        <v>54</v>
      </c>
      <c r="E421" s="54" t="s">
        <v>93</v>
      </c>
      <c r="F421" s="54" t="s">
        <v>22</v>
      </c>
      <c r="G421" s="54" t="s">
        <v>47</v>
      </c>
      <c r="H421" s="54" t="s">
        <v>61</v>
      </c>
      <c r="I421" s="54" t="s">
        <v>102</v>
      </c>
    </row>
    <row r="422" ht="12.75" customHeight="1">
      <c r="A422" s="54" t="s">
        <v>696</v>
      </c>
      <c r="B422" s="54" t="s">
        <v>22</v>
      </c>
      <c r="C422" s="54" t="s">
        <v>36</v>
      </c>
      <c r="D422" s="54" t="s">
        <v>47</v>
      </c>
      <c r="E422" s="54" t="s">
        <v>93</v>
      </c>
      <c r="F422" s="54" t="s">
        <v>54</v>
      </c>
      <c r="G422" s="54" t="s">
        <v>79</v>
      </c>
      <c r="H422" s="54" t="s">
        <v>61</v>
      </c>
      <c r="I422" s="54" t="s">
        <v>86</v>
      </c>
    </row>
    <row r="423" ht="12.75" customHeight="1">
      <c r="A423" s="54" t="s">
        <v>697</v>
      </c>
      <c r="B423" s="54" t="s">
        <v>22</v>
      </c>
      <c r="C423" s="54" t="s">
        <v>36</v>
      </c>
      <c r="D423" s="54" t="s">
        <v>47</v>
      </c>
      <c r="E423" s="54" t="s">
        <v>79</v>
      </c>
      <c r="F423" s="54" t="s">
        <v>54</v>
      </c>
      <c r="G423" s="54" t="s">
        <v>86</v>
      </c>
      <c r="H423" s="54" t="s">
        <v>61</v>
      </c>
      <c r="I423" s="54" t="s">
        <v>102</v>
      </c>
    </row>
    <row r="424" ht="12.75" customHeight="1">
      <c r="A424" s="54" t="s">
        <v>698</v>
      </c>
      <c r="B424" s="54" t="s">
        <v>22</v>
      </c>
      <c r="C424" s="54" t="s">
        <v>36</v>
      </c>
      <c r="D424" s="54" t="s">
        <v>54</v>
      </c>
      <c r="E424" s="54" t="s">
        <v>93</v>
      </c>
      <c r="F424" s="54" t="s">
        <v>79</v>
      </c>
      <c r="G424" s="54" t="s">
        <v>47</v>
      </c>
      <c r="H424" s="54" t="s">
        <v>61</v>
      </c>
      <c r="I424" s="54" t="s">
        <v>102</v>
      </c>
    </row>
    <row r="425" ht="12.75" customHeight="1">
      <c r="A425" s="54" t="s">
        <v>699</v>
      </c>
      <c r="B425" s="54" t="s">
        <v>36</v>
      </c>
      <c r="C425" s="54" t="s">
        <v>54</v>
      </c>
      <c r="D425" s="54" t="s">
        <v>47</v>
      </c>
      <c r="E425" s="54" t="s">
        <v>93</v>
      </c>
      <c r="F425" s="54" t="s">
        <v>22</v>
      </c>
      <c r="G425" s="54" t="s">
        <v>86</v>
      </c>
      <c r="H425" s="54" t="s">
        <v>61</v>
      </c>
      <c r="I425" s="54" t="s">
        <v>102</v>
      </c>
    </row>
    <row r="426" ht="12.75" customHeight="1">
      <c r="A426" s="54" t="s">
        <v>700</v>
      </c>
      <c r="B426" s="54" t="s">
        <v>22</v>
      </c>
      <c r="C426" s="54" t="s">
        <v>36</v>
      </c>
      <c r="D426" s="54" t="s">
        <v>54</v>
      </c>
      <c r="E426" s="54" t="s">
        <v>93</v>
      </c>
      <c r="F426" s="54" t="s">
        <v>79</v>
      </c>
      <c r="G426" s="54" t="s">
        <v>72</v>
      </c>
      <c r="H426" s="54" t="s">
        <v>86</v>
      </c>
      <c r="I426" s="54" t="s">
        <v>47</v>
      </c>
    </row>
    <row r="427" ht="12.75" customHeight="1">
      <c r="A427" s="54" t="s">
        <v>701</v>
      </c>
      <c r="B427" s="54" t="s">
        <v>22</v>
      </c>
      <c r="C427" s="54" t="s">
        <v>36</v>
      </c>
      <c r="D427" s="54" t="s">
        <v>47</v>
      </c>
      <c r="E427" s="54" t="s">
        <v>72</v>
      </c>
      <c r="F427" s="54" t="s">
        <v>54</v>
      </c>
      <c r="G427" s="54" t="s">
        <v>79</v>
      </c>
      <c r="H427" s="54" t="s">
        <v>86</v>
      </c>
      <c r="I427" s="54" t="s">
        <v>102</v>
      </c>
    </row>
    <row r="428" ht="12.75" customHeight="1">
      <c r="A428" s="54" t="s">
        <v>702</v>
      </c>
      <c r="B428" s="54" t="s">
        <v>22</v>
      </c>
      <c r="C428" s="54" t="s">
        <v>36</v>
      </c>
      <c r="D428" s="54" t="s">
        <v>54</v>
      </c>
      <c r="E428" s="54" t="s">
        <v>93</v>
      </c>
      <c r="F428" s="54" t="s">
        <v>47</v>
      </c>
      <c r="G428" s="54" t="s">
        <v>72</v>
      </c>
      <c r="H428" s="54" t="s">
        <v>79</v>
      </c>
      <c r="I428" s="54" t="s">
        <v>102</v>
      </c>
    </row>
    <row r="429" ht="12.75" customHeight="1">
      <c r="A429" s="54" t="s">
        <v>703</v>
      </c>
      <c r="B429" s="54" t="s">
        <v>22</v>
      </c>
      <c r="C429" s="54" t="s">
        <v>36</v>
      </c>
      <c r="D429" s="54" t="s">
        <v>47</v>
      </c>
      <c r="E429" s="54" t="s">
        <v>93</v>
      </c>
      <c r="F429" s="54" t="s">
        <v>54</v>
      </c>
      <c r="G429" s="54" t="s">
        <v>72</v>
      </c>
      <c r="H429" s="54" t="s">
        <v>86</v>
      </c>
      <c r="I429" s="54" t="s">
        <v>102</v>
      </c>
    </row>
    <row r="430" ht="12.75" customHeight="1">
      <c r="A430" s="54" t="s">
        <v>704</v>
      </c>
      <c r="B430" s="54" t="s">
        <v>22</v>
      </c>
      <c r="C430" s="54" t="s">
        <v>36</v>
      </c>
      <c r="D430" s="54" t="s">
        <v>47</v>
      </c>
      <c r="E430" s="54" t="s">
        <v>93</v>
      </c>
      <c r="F430" s="54" t="s">
        <v>54</v>
      </c>
      <c r="G430" s="54" t="s">
        <v>79</v>
      </c>
      <c r="H430" s="54" t="s">
        <v>86</v>
      </c>
      <c r="I430" s="54" t="s">
        <v>102</v>
      </c>
    </row>
    <row r="431" ht="12.75" customHeight="1">
      <c r="A431" s="54" t="s">
        <v>705</v>
      </c>
      <c r="B431" s="54" t="s">
        <v>22</v>
      </c>
      <c r="C431" s="54" t="s">
        <v>36</v>
      </c>
      <c r="D431" s="54" t="s">
        <v>47</v>
      </c>
      <c r="E431" s="54" t="s">
        <v>93</v>
      </c>
      <c r="F431" s="54" t="s">
        <v>79</v>
      </c>
      <c r="G431" s="54" t="s">
        <v>72</v>
      </c>
      <c r="H431" s="54" t="s">
        <v>61</v>
      </c>
      <c r="I431" s="54" t="s">
        <v>86</v>
      </c>
    </row>
    <row r="432" ht="12.75" customHeight="1">
      <c r="A432" s="54" t="s">
        <v>706</v>
      </c>
      <c r="B432" s="54" t="s">
        <v>22</v>
      </c>
      <c r="C432" s="54" t="s">
        <v>36</v>
      </c>
      <c r="D432" s="54" t="s">
        <v>47</v>
      </c>
      <c r="E432" s="54" t="s">
        <v>72</v>
      </c>
      <c r="F432" s="54" t="s">
        <v>79</v>
      </c>
      <c r="G432" s="54" t="s">
        <v>86</v>
      </c>
      <c r="H432" s="54" t="s">
        <v>61</v>
      </c>
      <c r="I432" s="54" t="s">
        <v>102</v>
      </c>
    </row>
    <row r="433" ht="12.75" customHeight="1">
      <c r="A433" s="54" t="s">
        <v>707</v>
      </c>
      <c r="B433" s="54" t="s">
        <v>22</v>
      </c>
      <c r="C433" s="54" t="s">
        <v>36</v>
      </c>
      <c r="D433" s="54" t="s">
        <v>72</v>
      </c>
      <c r="E433" s="54" t="s">
        <v>93</v>
      </c>
      <c r="F433" s="54" t="s">
        <v>47</v>
      </c>
      <c r="G433" s="54" t="s">
        <v>79</v>
      </c>
      <c r="H433" s="54" t="s">
        <v>61</v>
      </c>
      <c r="I433" s="54" t="s">
        <v>102</v>
      </c>
    </row>
    <row r="434" ht="12.75" customHeight="1">
      <c r="A434" s="54" t="s">
        <v>708</v>
      </c>
      <c r="B434" s="54" t="s">
        <v>22</v>
      </c>
      <c r="C434" s="54" t="s">
        <v>36</v>
      </c>
      <c r="D434" s="54" t="s">
        <v>47</v>
      </c>
      <c r="E434" s="54" t="s">
        <v>93</v>
      </c>
      <c r="F434" s="54" t="s">
        <v>86</v>
      </c>
      <c r="G434" s="54" t="s">
        <v>72</v>
      </c>
      <c r="H434" s="54" t="s">
        <v>61</v>
      </c>
      <c r="I434" s="54" t="s">
        <v>102</v>
      </c>
    </row>
    <row r="435" ht="12.75" customHeight="1">
      <c r="A435" s="54" t="s">
        <v>709</v>
      </c>
      <c r="B435" s="54" t="s">
        <v>22</v>
      </c>
      <c r="C435" s="54" t="s">
        <v>36</v>
      </c>
      <c r="D435" s="54" t="s">
        <v>47</v>
      </c>
      <c r="E435" s="54" t="s">
        <v>93</v>
      </c>
      <c r="F435" s="54" t="s">
        <v>79</v>
      </c>
      <c r="G435" s="54" t="s">
        <v>86</v>
      </c>
      <c r="H435" s="54" t="s">
        <v>61</v>
      </c>
      <c r="I435" s="54" t="s">
        <v>102</v>
      </c>
    </row>
    <row r="436" ht="12.75" customHeight="1">
      <c r="A436" s="54" t="s">
        <v>710</v>
      </c>
      <c r="B436" s="54" t="s">
        <v>22</v>
      </c>
      <c r="C436" s="54" t="s">
        <v>36</v>
      </c>
      <c r="D436" s="54" t="s">
        <v>47</v>
      </c>
      <c r="E436" s="54" t="s">
        <v>93</v>
      </c>
      <c r="F436" s="54" t="s">
        <v>79</v>
      </c>
      <c r="G436" s="54" t="s">
        <v>72</v>
      </c>
      <c r="H436" s="54" t="s">
        <v>86</v>
      </c>
      <c r="I436" s="54" t="s">
        <v>102</v>
      </c>
    </row>
    <row r="437" ht="12.75" customHeight="1">
      <c r="A437" s="54" t="s">
        <v>711</v>
      </c>
      <c r="B437" s="54" t="s">
        <v>22</v>
      </c>
      <c r="C437" s="54" t="s">
        <v>36</v>
      </c>
      <c r="D437" s="54" t="s">
        <v>54</v>
      </c>
      <c r="E437" s="54" t="s">
        <v>93</v>
      </c>
      <c r="F437" s="54" t="s">
        <v>79</v>
      </c>
      <c r="G437" s="54" t="s">
        <v>72</v>
      </c>
      <c r="H437" s="54" t="s">
        <v>61</v>
      </c>
      <c r="I437" s="54" t="s">
        <v>86</v>
      </c>
    </row>
    <row r="438" ht="12.75" customHeight="1">
      <c r="A438" s="54" t="s">
        <v>712</v>
      </c>
      <c r="B438" s="54" t="s">
        <v>22</v>
      </c>
      <c r="C438" s="54" t="s">
        <v>36</v>
      </c>
      <c r="D438" s="54" t="s">
        <v>54</v>
      </c>
      <c r="E438" s="54" t="s">
        <v>72</v>
      </c>
      <c r="F438" s="54" t="s">
        <v>79</v>
      </c>
      <c r="G438" s="54" t="s">
        <v>86</v>
      </c>
      <c r="H438" s="54" t="s">
        <v>61</v>
      </c>
      <c r="I438" s="54" t="s">
        <v>102</v>
      </c>
    </row>
    <row r="439" ht="12.75" customHeight="1">
      <c r="A439" s="54" t="s">
        <v>713</v>
      </c>
      <c r="B439" s="54" t="s">
        <v>22</v>
      </c>
      <c r="C439" s="54" t="s">
        <v>36</v>
      </c>
      <c r="D439" s="54" t="s">
        <v>54</v>
      </c>
      <c r="E439" s="54" t="s">
        <v>93</v>
      </c>
      <c r="F439" s="54" t="s">
        <v>79</v>
      </c>
      <c r="G439" s="54" t="s">
        <v>72</v>
      </c>
      <c r="H439" s="54" t="s">
        <v>61</v>
      </c>
      <c r="I439" s="54" t="s">
        <v>102</v>
      </c>
    </row>
    <row r="440" ht="12.75" customHeight="1">
      <c r="A440" s="54" t="s">
        <v>714</v>
      </c>
      <c r="B440" s="54" t="s">
        <v>22</v>
      </c>
      <c r="C440" s="54" t="s">
        <v>36</v>
      </c>
      <c r="D440" s="54" t="s">
        <v>54</v>
      </c>
      <c r="E440" s="54" t="s">
        <v>93</v>
      </c>
      <c r="F440" s="54" t="s">
        <v>86</v>
      </c>
      <c r="G440" s="54" t="s">
        <v>72</v>
      </c>
      <c r="H440" s="54" t="s">
        <v>61</v>
      </c>
      <c r="I440" s="54" t="s">
        <v>102</v>
      </c>
    </row>
    <row r="441" ht="12.75" customHeight="1">
      <c r="A441" s="54" t="s">
        <v>715</v>
      </c>
      <c r="B441" s="54" t="s">
        <v>22</v>
      </c>
      <c r="C441" s="54" t="s">
        <v>36</v>
      </c>
      <c r="D441" s="54" t="s">
        <v>54</v>
      </c>
      <c r="E441" s="54" t="s">
        <v>93</v>
      </c>
      <c r="F441" s="54" t="s">
        <v>79</v>
      </c>
      <c r="G441" s="54" t="s">
        <v>86</v>
      </c>
      <c r="H441" s="54" t="s">
        <v>61</v>
      </c>
      <c r="I441" s="54" t="s">
        <v>102</v>
      </c>
    </row>
    <row r="442" ht="12.75" customHeight="1">
      <c r="A442" s="54" t="s">
        <v>716</v>
      </c>
      <c r="B442" s="54" t="s">
        <v>22</v>
      </c>
      <c r="C442" s="54" t="s">
        <v>36</v>
      </c>
      <c r="D442" s="54" t="s">
        <v>54</v>
      </c>
      <c r="E442" s="54" t="s">
        <v>93</v>
      </c>
      <c r="F442" s="54" t="s">
        <v>79</v>
      </c>
      <c r="G442" s="54" t="s">
        <v>72</v>
      </c>
      <c r="H442" s="54" t="s">
        <v>86</v>
      </c>
      <c r="I442" s="54" t="s">
        <v>102</v>
      </c>
    </row>
    <row r="443" ht="12.75" customHeight="1">
      <c r="A443" s="54" t="s">
        <v>717</v>
      </c>
      <c r="B443" s="54" t="s">
        <v>22</v>
      </c>
      <c r="C443" s="54" t="s">
        <v>36</v>
      </c>
      <c r="D443" s="54" t="s">
        <v>72</v>
      </c>
      <c r="E443" s="54" t="s">
        <v>93</v>
      </c>
      <c r="F443" s="54" t="s">
        <v>79</v>
      </c>
      <c r="G443" s="54" t="s">
        <v>86</v>
      </c>
      <c r="H443" s="54" t="s">
        <v>61</v>
      </c>
      <c r="I443" s="54" t="s">
        <v>102</v>
      </c>
    </row>
    <row r="444" ht="12.75" customHeight="1">
      <c r="A444" s="54" t="s">
        <v>718</v>
      </c>
      <c r="B444" s="54" t="s">
        <v>22</v>
      </c>
      <c r="C444" s="54" t="s">
        <v>54</v>
      </c>
      <c r="D444" s="54" t="s">
        <v>47</v>
      </c>
      <c r="E444" s="54" t="s">
        <v>93</v>
      </c>
      <c r="F444" s="54" t="s">
        <v>79</v>
      </c>
      <c r="G444" s="54" t="s">
        <v>72</v>
      </c>
      <c r="H444" s="54" t="s">
        <v>61</v>
      </c>
      <c r="I444" s="54" t="s">
        <v>86</v>
      </c>
    </row>
    <row r="445" ht="12.75" customHeight="1">
      <c r="A445" s="54" t="s">
        <v>719</v>
      </c>
      <c r="B445" s="54" t="s">
        <v>22</v>
      </c>
      <c r="C445" s="54" t="s">
        <v>54</v>
      </c>
      <c r="D445" s="54" t="s">
        <v>47</v>
      </c>
      <c r="E445" s="54" t="s">
        <v>72</v>
      </c>
      <c r="F445" s="54" t="s">
        <v>79</v>
      </c>
      <c r="G445" s="54" t="s">
        <v>86</v>
      </c>
      <c r="H445" s="54" t="s">
        <v>61</v>
      </c>
      <c r="I445" s="54" t="s">
        <v>102</v>
      </c>
    </row>
    <row r="446" ht="12.75" customHeight="1">
      <c r="A446" s="54" t="s">
        <v>720</v>
      </c>
      <c r="B446" s="54" t="s">
        <v>22</v>
      </c>
      <c r="C446" s="54" t="s">
        <v>54</v>
      </c>
      <c r="D446" s="54" t="s">
        <v>72</v>
      </c>
      <c r="E446" s="54" t="s">
        <v>93</v>
      </c>
      <c r="F446" s="54" t="s">
        <v>47</v>
      </c>
      <c r="G446" s="54" t="s">
        <v>79</v>
      </c>
      <c r="H446" s="54" t="s">
        <v>61</v>
      </c>
      <c r="I446" s="54" t="s">
        <v>102</v>
      </c>
    </row>
    <row r="447" ht="12.75" customHeight="1">
      <c r="A447" s="54" t="s">
        <v>721</v>
      </c>
      <c r="B447" s="54" t="s">
        <v>22</v>
      </c>
      <c r="C447" s="54" t="s">
        <v>54</v>
      </c>
      <c r="D447" s="54" t="s">
        <v>47</v>
      </c>
      <c r="E447" s="54" t="s">
        <v>93</v>
      </c>
      <c r="F447" s="54" t="s">
        <v>86</v>
      </c>
      <c r="G447" s="54" t="s">
        <v>72</v>
      </c>
      <c r="H447" s="54" t="s">
        <v>61</v>
      </c>
      <c r="I447" s="54" t="s">
        <v>102</v>
      </c>
    </row>
    <row r="448" ht="12.75" customHeight="1">
      <c r="A448" s="54" t="s">
        <v>722</v>
      </c>
      <c r="B448" s="54" t="s">
        <v>22</v>
      </c>
      <c r="C448" s="54" t="s">
        <v>54</v>
      </c>
      <c r="D448" s="54" t="s">
        <v>47</v>
      </c>
      <c r="E448" s="54" t="s">
        <v>93</v>
      </c>
      <c r="F448" s="54" t="s">
        <v>79</v>
      </c>
      <c r="G448" s="54" t="s">
        <v>86</v>
      </c>
      <c r="H448" s="54" t="s">
        <v>61</v>
      </c>
      <c r="I448" s="54" t="s">
        <v>102</v>
      </c>
    </row>
    <row r="449" ht="12.75" customHeight="1">
      <c r="A449" s="54" t="s">
        <v>723</v>
      </c>
      <c r="B449" s="54" t="s">
        <v>22</v>
      </c>
      <c r="C449" s="54" t="s">
        <v>54</v>
      </c>
      <c r="D449" s="54" t="s">
        <v>47</v>
      </c>
      <c r="E449" s="54" t="s">
        <v>93</v>
      </c>
      <c r="F449" s="54" t="s">
        <v>79</v>
      </c>
      <c r="G449" s="54" t="s">
        <v>72</v>
      </c>
      <c r="H449" s="54" t="s">
        <v>86</v>
      </c>
      <c r="I449" s="54" t="s">
        <v>102</v>
      </c>
    </row>
    <row r="450" ht="12.75" customHeight="1">
      <c r="A450" s="54" t="s">
        <v>724</v>
      </c>
      <c r="B450" s="54" t="s">
        <v>22</v>
      </c>
      <c r="C450" s="54" t="s">
        <v>61</v>
      </c>
      <c r="D450" s="54" t="s">
        <v>47</v>
      </c>
      <c r="E450" s="54" t="s">
        <v>93</v>
      </c>
      <c r="F450" s="54" t="s">
        <v>79</v>
      </c>
      <c r="G450" s="54" t="s">
        <v>72</v>
      </c>
      <c r="H450" s="54" t="s">
        <v>86</v>
      </c>
      <c r="I450" s="54" t="s">
        <v>102</v>
      </c>
    </row>
    <row r="451" ht="12.75" customHeight="1">
      <c r="A451" s="54" t="s">
        <v>725</v>
      </c>
      <c r="B451" s="54" t="s">
        <v>22</v>
      </c>
      <c r="C451" s="54" t="s">
        <v>54</v>
      </c>
      <c r="D451" s="54" t="s">
        <v>72</v>
      </c>
      <c r="E451" s="54" t="s">
        <v>93</v>
      </c>
      <c r="F451" s="54" t="s">
        <v>79</v>
      </c>
      <c r="G451" s="54" t="s">
        <v>86</v>
      </c>
      <c r="H451" s="54" t="s">
        <v>61</v>
      </c>
      <c r="I451" s="54" t="s">
        <v>102</v>
      </c>
    </row>
    <row r="452" ht="12.75" customHeight="1">
      <c r="A452" s="54" t="s">
        <v>726</v>
      </c>
      <c r="B452" s="54" t="s">
        <v>29</v>
      </c>
      <c r="C452" s="54" t="s">
        <v>36</v>
      </c>
      <c r="D452" s="54" t="s">
        <v>54</v>
      </c>
      <c r="E452" s="54" t="s">
        <v>72</v>
      </c>
      <c r="F452" s="54" t="s">
        <v>79</v>
      </c>
      <c r="G452" s="54" t="s">
        <v>86</v>
      </c>
      <c r="H452" s="54" t="s">
        <v>61</v>
      </c>
      <c r="I452" s="54" t="s">
        <v>47</v>
      </c>
    </row>
    <row r="453" ht="12.75" customHeight="1">
      <c r="A453" s="54" t="s">
        <v>727</v>
      </c>
      <c r="B453" s="54" t="s">
        <v>29</v>
      </c>
      <c r="C453" s="54" t="s">
        <v>36</v>
      </c>
      <c r="D453" s="54" t="s">
        <v>54</v>
      </c>
      <c r="E453" s="54" t="s">
        <v>93</v>
      </c>
      <c r="F453" s="54" t="s">
        <v>47</v>
      </c>
      <c r="G453" s="54" t="s">
        <v>72</v>
      </c>
      <c r="H453" s="54" t="s">
        <v>61</v>
      </c>
      <c r="I453" s="54" t="s">
        <v>79</v>
      </c>
    </row>
    <row r="454" ht="12.75" customHeight="1">
      <c r="A454" s="54" t="s">
        <v>728</v>
      </c>
      <c r="B454" s="54" t="s">
        <v>29</v>
      </c>
      <c r="C454" s="54" t="s">
        <v>36</v>
      </c>
      <c r="D454" s="54" t="s">
        <v>72</v>
      </c>
      <c r="E454" s="54" t="s">
        <v>47</v>
      </c>
      <c r="F454" s="54" t="s">
        <v>54</v>
      </c>
      <c r="G454" s="54" t="s">
        <v>79</v>
      </c>
      <c r="H454" s="54" t="s">
        <v>61</v>
      </c>
      <c r="I454" s="54" t="s">
        <v>102</v>
      </c>
    </row>
    <row r="455" ht="12.75" customHeight="1">
      <c r="A455" s="54" t="s">
        <v>729</v>
      </c>
      <c r="B455" s="54" t="s">
        <v>29</v>
      </c>
      <c r="C455" s="54" t="s">
        <v>36</v>
      </c>
      <c r="D455" s="54" t="s">
        <v>47</v>
      </c>
      <c r="E455" s="54" t="s">
        <v>93</v>
      </c>
      <c r="F455" s="54" t="s">
        <v>54</v>
      </c>
      <c r="G455" s="54" t="s">
        <v>72</v>
      </c>
      <c r="H455" s="54" t="s">
        <v>61</v>
      </c>
      <c r="I455" s="54" t="s">
        <v>86</v>
      </c>
    </row>
    <row r="456" ht="12.75" customHeight="1">
      <c r="A456" s="54" t="s">
        <v>730</v>
      </c>
      <c r="B456" s="54" t="s">
        <v>29</v>
      </c>
      <c r="C456" s="54" t="s">
        <v>36</v>
      </c>
      <c r="D456" s="54" t="s">
        <v>47</v>
      </c>
      <c r="E456" s="54" t="s">
        <v>72</v>
      </c>
      <c r="F456" s="54" t="s">
        <v>54</v>
      </c>
      <c r="G456" s="54" t="s">
        <v>86</v>
      </c>
      <c r="H456" s="54" t="s">
        <v>61</v>
      </c>
      <c r="I456" s="54" t="s">
        <v>102</v>
      </c>
    </row>
    <row r="457" ht="12.75" customHeight="1">
      <c r="A457" s="54" t="s">
        <v>731</v>
      </c>
      <c r="B457" s="54" t="s">
        <v>36</v>
      </c>
      <c r="C457" s="54" t="s">
        <v>54</v>
      </c>
      <c r="D457" s="54" t="s">
        <v>29</v>
      </c>
      <c r="E457" s="54" t="s">
        <v>93</v>
      </c>
      <c r="F457" s="54" t="s">
        <v>47</v>
      </c>
      <c r="G457" s="54" t="s">
        <v>72</v>
      </c>
      <c r="H457" s="54" t="s">
        <v>61</v>
      </c>
      <c r="I457" s="54" t="s">
        <v>102</v>
      </c>
    </row>
    <row r="458" ht="12.75" customHeight="1">
      <c r="A458" s="54" t="s">
        <v>732</v>
      </c>
      <c r="B458" s="54" t="s">
        <v>29</v>
      </c>
      <c r="C458" s="54" t="s">
        <v>36</v>
      </c>
      <c r="D458" s="54" t="s">
        <v>47</v>
      </c>
      <c r="E458" s="54" t="s">
        <v>93</v>
      </c>
      <c r="F458" s="54" t="s">
        <v>54</v>
      </c>
      <c r="G458" s="54" t="s">
        <v>79</v>
      </c>
      <c r="H458" s="54" t="s">
        <v>61</v>
      </c>
      <c r="I458" s="54" t="s">
        <v>86</v>
      </c>
    </row>
    <row r="459" ht="12.75" customHeight="1">
      <c r="A459" s="54" t="s">
        <v>733</v>
      </c>
      <c r="B459" s="54" t="s">
        <v>29</v>
      </c>
      <c r="C459" s="54" t="s">
        <v>36</v>
      </c>
      <c r="D459" s="54" t="s">
        <v>47</v>
      </c>
      <c r="E459" s="54" t="s">
        <v>79</v>
      </c>
      <c r="F459" s="54" t="s">
        <v>54</v>
      </c>
      <c r="G459" s="54" t="s">
        <v>86</v>
      </c>
      <c r="H459" s="54" t="s">
        <v>61</v>
      </c>
      <c r="I459" s="54" t="s">
        <v>102</v>
      </c>
    </row>
    <row r="460" ht="12.75" customHeight="1">
      <c r="A460" s="54" t="s">
        <v>734</v>
      </c>
      <c r="B460" s="54" t="s">
        <v>29</v>
      </c>
      <c r="C460" s="54" t="s">
        <v>36</v>
      </c>
      <c r="D460" s="54" t="s">
        <v>79</v>
      </c>
      <c r="E460" s="54" t="s">
        <v>93</v>
      </c>
      <c r="F460" s="54" t="s">
        <v>54</v>
      </c>
      <c r="G460" s="54" t="s">
        <v>47</v>
      </c>
      <c r="H460" s="54" t="s">
        <v>61</v>
      </c>
      <c r="I460" s="54" t="s">
        <v>102</v>
      </c>
    </row>
    <row r="461" ht="12.75" customHeight="1">
      <c r="A461" s="54" t="s">
        <v>735</v>
      </c>
      <c r="B461" s="54" t="s">
        <v>36</v>
      </c>
      <c r="C461" s="54" t="s">
        <v>54</v>
      </c>
      <c r="D461" s="54" t="s">
        <v>29</v>
      </c>
      <c r="E461" s="54" t="s">
        <v>93</v>
      </c>
      <c r="F461" s="54" t="s">
        <v>86</v>
      </c>
      <c r="G461" s="54" t="s">
        <v>47</v>
      </c>
      <c r="H461" s="54" t="s">
        <v>61</v>
      </c>
      <c r="I461" s="54" t="s">
        <v>102</v>
      </c>
    </row>
    <row r="462" ht="12.75" customHeight="1">
      <c r="A462" s="54" t="s">
        <v>736</v>
      </c>
      <c r="B462" s="54" t="s">
        <v>29</v>
      </c>
      <c r="C462" s="54" t="s">
        <v>36</v>
      </c>
      <c r="D462" s="54" t="s">
        <v>54</v>
      </c>
      <c r="E462" s="54" t="s">
        <v>93</v>
      </c>
      <c r="F462" s="54" t="s">
        <v>79</v>
      </c>
      <c r="G462" s="54" t="s">
        <v>72</v>
      </c>
      <c r="H462" s="54" t="s">
        <v>86</v>
      </c>
      <c r="I462" s="54" t="s">
        <v>47</v>
      </c>
    </row>
    <row r="463" ht="12.75" customHeight="1">
      <c r="A463" s="54" t="s">
        <v>737</v>
      </c>
      <c r="B463" s="54" t="s">
        <v>29</v>
      </c>
      <c r="C463" s="54" t="s">
        <v>36</v>
      </c>
      <c r="D463" s="54" t="s">
        <v>47</v>
      </c>
      <c r="E463" s="54" t="s">
        <v>72</v>
      </c>
      <c r="F463" s="54" t="s">
        <v>54</v>
      </c>
      <c r="G463" s="54" t="s">
        <v>79</v>
      </c>
      <c r="H463" s="54" t="s">
        <v>86</v>
      </c>
      <c r="I463" s="54" t="s">
        <v>102</v>
      </c>
    </row>
    <row r="464" ht="12.75" customHeight="1">
      <c r="A464" s="54" t="s">
        <v>738</v>
      </c>
      <c r="B464" s="54" t="s">
        <v>29</v>
      </c>
      <c r="C464" s="54" t="s">
        <v>36</v>
      </c>
      <c r="D464" s="54" t="s">
        <v>54</v>
      </c>
      <c r="E464" s="54" t="s">
        <v>93</v>
      </c>
      <c r="F464" s="54" t="s">
        <v>47</v>
      </c>
      <c r="G464" s="54" t="s">
        <v>72</v>
      </c>
      <c r="H464" s="54" t="s">
        <v>79</v>
      </c>
      <c r="I464" s="54" t="s">
        <v>102</v>
      </c>
    </row>
    <row r="465" ht="12.75" customHeight="1">
      <c r="A465" s="54" t="s">
        <v>739</v>
      </c>
      <c r="B465" s="54" t="s">
        <v>29</v>
      </c>
      <c r="C465" s="54" t="s">
        <v>36</v>
      </c>
      <c r="D465" s="54" t="s">
        <v>47</v>
      </c>
      <c r="E465" s="54" t="s">
        <v>93</v>
      </c>
      <c r="F465" s="54" t="s">
        <v>54</v>
      </c>
      <c r="G465" s="54" t="s">
        <v>72</v>
      </c>
      <c r="H465" s="54" t="s">
        <v>86</v>
      </c>
      <c r="I465" s="54" t="s">
        <v>102</v>
      </c>
    </row>
    <row r="466" ht="12.75" customHeight="1">
      <c r="A466" s="54" t="s">
        <v>740</v>
      </c>
      <c r="B466" s="54" t="s">
        <v>29</v>
      </c>
      <c r="C466" s="54" t="s">
        <v>36</v>
      </c>
      <c r="D466" s="54" t="s">
        <v>47</v>
      </c>
      <c r="E466" s="54" t="s">
        <v>93</v>
      </c>
      <c r="F466" s="54" t="s">
        <v>54</v>
      </c>
      <c r="G466" s="54" t="s">
        <v>79</v>
      </c>
      <c r="H466" s="54" t="s">
        <v>86</v>
      </c>
      <c r="I466" s="54" t="s">
        <v>102</v>
      </c>
    </row>
    <row r="467" ht="12.75" customHeight="1">
      <c r="A467" s="54" t="s">
        <v>741</v>
      </c>
      <c r="B467" s="54" t="s">
        <v>29</v>
      </c>
      <c r="C467" s="54" t="s">
        <v>36</v>
      </c>
      <c r="D467" s="54" t="s">
        <v>47</v>
      </c>
      <c r="E467" s="54" t="s">
        <v>93</v>
      </c>
      <c r="F467" s="54" t="s">
        <v>79</v>
      </c>
      <c r="G467" s="54" t="s">
        <v>72</v>
      </c>
      <c r="H467" s="54" t="s">
        <v>61</v>
      </c>
      <c r="I467" s="54" t="s">
        <v>86</v>
      </c>
    </row>
    <row r="468" ht="12.75" customHeight="1">
      <c r="A468" s="54" t="s">
        <v>742</v>
      </c>
      <c r="B468" s="54" t="s">
        <v>29</v>
      </c>
      <c r="C468" s="54" t="s">
        <v>36</v>
      </c>
      <c r="D468" s="54" t="s">
        <v>47</v>
      </c>
      <c r="E468" s="54" t="s">
        <v>72</v>
      </c>
      <c r="F468" s="54" t="s">
        <v>79</v>
      </c>
      <c r="G468" s="54" t="s">
        <v>86</v>
      </c>
      <c r="H468" s="54" t="s">
        <v>61</v>
      </c>
      <c r="I468" s="54" t="s">
        <v>102</v>
      </c>
    </row>
    <row r="469" ht="12.75" customHeight="1">
      <c r="A469" s="54" t="s">
        <v>743</v>
      </c>
      <c r="B469" s="54" t="s">
        <v>29</v>
      </c>
      <c r="C469" s="54" t="s">
        <v>36</v>
      </c>
      <c r="D469" s="54" t="s">
        <v>72</v>
      </c>
      <c r="E469" s="54" t="s">
        <v>93</v>
      </c>
      <c r="F469" s="54" t="s">
        <v>47</v>
      </c>
      <c r="G469" s="54" t="s">
        <v>79</v>
      </c>
      <c r="H469" s="54" t="s">
        <v>61</v>
      </c>
      <c r="I469" s="54" t="s">
        <v>102</v>
      </c>
    </row>
    <row r="470" ht="12.75" customHeight="1">
      <c r="A470" s="54" t="s">
        <v>744</v>
      </c>
      <c r="B470" s="54" t="s">
        <v>29</v>
      </c>
      <c r="C470" s="54" t="s">
        <v>36</v>
      </c>
      <c r="D470" s="54" t="s">
        <v>47</v>
      </c>
      <c r="E470" s="54" t="s">
        <v>93</v>
      </c>
      <c r="F470" s="54" t="s">
        <v>86</v>
      </c>
      <c r="G470" s="54" t="s">
        <v>72</v>
      </c>
      <c r="H470" s="54" t="s">
        <v>61</v>
      </c>
      <c r="I470" s="54" t="s">
        <v>102</v>
      </c>
    </row>
    <row r="471" ht="12.75" customHeight="1">
      <c r="A471" s="54" t="s">
        <v>745</v>
      </c>
      <c r="B471" s="54" t="s">
        <v>29</v>
      </c>
      <c r="C471" s="54" t="s">
        <v>36</v>
      </c>
      <c r="D471" s="54" t="s">
        <v>47</v>
      </c>
      <c r="E471" s="54" t="s">
        <v>93</v>
      </c>
      <c r="F471" s="54" t="s">
        <v>79</v>
      </c>
      <c r="G471" s="54" t="s">
        <v>86</v>
      </c>
      <c r="H471" s="54" t="s">
        <v>61</v>
      </c>
      <c r="I471" s="54" t="s">
        <v>102</v>
      </c>
    </row>
    <row r="472" ht="12.75" customHeight="1">
      <c r="A472" s="54" t="s">
        <v>746</v>
      </c>
      <c r="B472" s="54" t="s">
        <v>29</v>
      </c>
      <c r="C472" s="54" t="s">
        <v>36</v>
      </c>
      <c r="D472" s="54" t="s">
        <v>47</v>
      </c>
      <c r="E472" s="54" t="s">
        <v>93</v>
      </c>
      <c r="F472" s="54" t="s">
        <v>79</v>
      </c>
      <c r="G472" s="54" t="s">
        <v>72</v>
      </c>
      <c r="H472" s="54" t="s">
        <v>86</v>
      </c>
      <c r="I472" s="54" t="s">
        <v>102</v>
      </c>
    </row>
    <row r="473" ht="12.75" customHeight="1">
      <c r="A473" s="54" t="s">
        <v>747</v>
      </c>
      <c r="B473" s="54" t="s">
        <v>29</v>
      </c>
      <c r="C473" s="54" t="s">
        <v>36</v>
      </c>
      <c r="D473" s="54" t="s">
        <v>54</v>
      </c>
      <c r="E473" s="54" t="s">
        <v>93</v>
      </c>
      <c r="F473" s="54" t="s">
        <v>79</v>
      </c>
      <c r="G473" s="54" t="s">
        <v>72</v>
      </c>
      <c r="H473" s="54" t="s">
        <v>61</v>
      </c>
      <c r="I473" s="54" t="s">
        <v>86</v>
      </c>
    </row>
    <row r="474" ht="12.75" customHeight="1">
      <c r="A474" s="54" t="s">
        <v>748</v>
      </c>
      <c r="B474" s="54" t="s">
        <v>29</v>
      </c>
      <c r="C474" s="54" t="s">
        <v>36</v>
      </c>
      <c r="D474" s="54" t="s">
        <v>54</v>
      </c>
      <c r="E474" s="54" t="s">
        <v>72</v>
      </c>
      <c r="F474" s="54" t="s">
        <v>79</v>
      </c>
      <c r="G474" s="54" t="s">
        <v>86</v>
      </c>
      <c r="H474" s="54" t="s">
        <v>61</v>
      </c>
      <c r="I474" s="54" t="s">
        <v>102</v>
      </c>
    </row>
    <row r="475" ht="12.75" customHeight="1">
      <c r="A475" s="54" t="s">
        <v>749</v>
      </c>
      <c r="B475" s="54" t="s">
        <v>29</v>
      </c>
      <c r="C475" s="54" t="s">
        <v>36</v>
      </c>
      <c r="D475" s="54" t="s">
        <v>72</v>
      </c>
      <c r="E475" s="54" t="s">
        <v>93</v>
      </c>
      <c r="F475" s="54" t="s">
        <v>54</v>
      </c>
      <c r="G475" s="54" t="s">
        <v>79</v>
      </c>
      <c r="H475" s="54" t="s">
        <v>61</v>
      </c>
      <c r="I475" s="54" t="s">
        <v>102</v>
      </c>
    </row>
    <row r="476" ht="12.75" customHeight="1">
      <c r="A476" s="54" t="s">
        <v>750</v>
      </c>
      <c r="B476" s="54" t="s">
        <v>29</v>
      </c>
      <c r="C476" s="54" t="s">
        <v>36</v>
      </c>
      <c r="D476" s="54" t="s">
        <v>72</v>
      </c>
      <c r="E476" s="54" t="s">
        <v>93</v>
      </c>
      <c r="F476" s="54" t="s">
        <v>54</v>
      </c>
      <c r="G476" s="54" t="s">
        <v>86</v>
      </c>
      <c r="H476" s="54" t="s">
        <v>61</v>
      </c>
      <c r="I476" s="54" t="s">
        <v>102</v>
      </c>
    </row>
    <row r="477" ht="12.75" customHeight="1">
      <c r="A477" s="54" t="s">
        <v>751</v>
      </c>
      <c r="B477" s="54" t="s">
        <v>36</v>
      </c>
      <c r="C477" s="54" t="s">
        <v>54</v>
      </c>
      <c r="D477" s="54" t="s">
        <v>29</v>
      </c>
      <c r="E477" s="54" t="s">
        <v>93</v>
      </c>
      <c r="F477" s="54" t="s">
        <v>86</v>
      </c>
      <c r="G477" s="54" t="s">
        <v>79</v>
      </c>
      <c r="H477" s="54" t="s">
        <v>61</v>
      </c>
      <c r="I477" s="54" t="s">
        <v>102</v>
      </c>
    </row>
    <row r="478" ht="12.75" customHeight="1">
      <c r="A478" s="54" t="s">
        <v>752</v>
      </c>
      <c r="B478" s="54" t="s">
        <v>29</v>
      </c>
      <c r="C478" s="54" t="s">
        <v>36</v>
      </c>
      <c r="D478" s="54" t="s">
        <v>54</v>
      </c>
      <c r="E478" s="54" t="s">
        <v>93</v>
      </c>
      <c r="F478" s="54" t="s">
        <v>79</v>
      </c>
      <c r="G478" s="54" t="s">
        <v>72</v>
      </c>
      <c r="H478" s="54" t="s">
        <v>86</v>
      </c>
      <c r="I478" s="54" t="s">
        <v>102</v>
      </c>
    </row>
    <row r="479" ht="12.75" customHeight="1">
      <c r="A479" s="54" t="s">
        <v>753</v>
      </c>
      <c r="B479" s="54" t="s">
        <v>29</v>
      </c>
      <c r="C479" s="54" t="s">
        <v>36</v>
      </c>
      <c r="D479" s="54" t="s">
        <v>72</v>
      </c>
      <c r="E479" s="54" t="s">
        <v>93</v>
      </c>
      <c r="F479" s="54" t="s">
        <v>79</v>
      </c>
      <c r="G479" s="54" t="s">
        <v>86</v>
      </c>
      <c r="H479" s="54" t="s">
        <v>61</v>
      </c>
      <c r="I479" s="54" t="s">
        <v>102</v>
      </c>
    </row>
    <row r="480" ht="12.75" customHeight="1">
      <c r="A480" s="54" t="s">
        <v>754</v>
      </c>
      <c r="B480" s="54" t="s">
        <v>29</v>
      </c>
      <c r="C480" s="54" t="s">
        <v>54</v>
      </c>
      <c r="D480" s="54" t="s">
        <v>47</v>
      </c>
      <c r="E480" s="54" t="s">
        <v>93</v>
      </c>
      <c r="F480" s="54" t="s">
        <v>79</v>
      </c>
      <c r="G480" s="54" t="s">
        <v>72</v>
      </c>
      <c r="H480" s="54" t="s">
        <v>61</v>
      </c>
      <c r="I480" s="54" t="s">
        <v>86</v>
      </c>
    </row>
    <row r="481" ht="12.75" customHeight="1">
      <c r="A481" s="54" t="s">
        <v>755</v>
      </c>
      <c r="B481" s="54" t="s">
        <v>29</v>
      </c>
      <c r="C481" s="54" t="s">
        <v>54</v>
      </c>
      <c r="D481" s="54" t="s">
        <v>47</v>
      </c>
      <c r="E481" s="54" t="s">
        <v>72</v>
      </c>
      <c r="F481" s="54" t="s">
        <v>79</v>
      </c>
      <c r="G481" s="54" t="s">
        <v>86</v>
      </c>
      <c r="H481" s="54" t="s">
        <v>61</v>
      </c>
      <c r="I481" s="54" t="s">
        <v>102</v>
      </c>
    </row>
    <row r="482" ht="12.75" customHeight="1">
      <c r="A482" s="54" t="s">
        <v>756</v>
      </c>
      <c r="B482" s="54" t="s">
        <v>29</v>
      </c>
      <c r="C482" s="54" t="s">
        <v>54</v>
      </c>
      <c r="D482" s="54" t="s">
        <v>72</v>
      </c>
      <c r="E482" s="54" t="s">
        <v>93</v>
      </c>
      <c r="F482" s="54" t="s">
        <v>47</v>
      </c>
      <c r="G482" s="54" t="s">
        <v>79</v>
      </c>
      <c r="H482" s="54" t="s">
        <v>61</v>
      </c>
      <c r="I482" s="54" t="s">
        <v>102</v>
      </c>
    </row>
    <row r="483" ht="12.75" customHeight="1">
      <c r="A483" s="54" t="s">
        <v>757</v>
      </c>
      <c r="B483" s="54" t="s">
        <v>29</v>
      </c>
      <c r="C483" s="54" t="s">
        <v>54</v>
      </c>
      <c r="D483" s="54" t="s">
        <v>47</v>
      </c>
      <c r="E483" s="54" t="s">
        <v>93</v>
      </c>
      <c r="F483" s="54" t="s">
        <v>86</v>
      </c>
      <c r="G483" s="54" t="s">
        <v>72</v>
      </c>
      <c r="H483" s="54" t="s">
        <v>61</v>
      </c>
      <c r="I483" s="54" t="s">
        <v>102</v>
      </c>
    </row>
    <row r="484" ht="12.75" customHeight="1">
      <c r="A484" s="54" t="s">
        <v>758</v>
      </c>
      <c r="B484" s="54" t="s">
        <v>29</v>
      </c>
      <c r="C484" s="54" t="s">
        <v>54</v>
      </c>
      <c r="D484" s="54" t="s">
        <v>47</v>
      </c>
      <c r="E484" s="54" t="s">
        <v>93</v>
      </c>
      <c r="F484" s="54" t="s">
        <v>79</v>
      </c>
      <c r="G484" s="54" t="s">
        <v>86</v>
      </c>
      <c r="H484" s="54" t="s">
        <v>61</v>
      </c>
      <c r="I484" s="54" t="s">
        <v>102</v>
      </c>
    </row>
    <row r="485" ht="12.75" customHeight="1">
      <c r="A485" s="54" t="s">
        <v>759</v>
      </c>
      <c r="B485" s="54" t="s">
        <v>29</v>
      </c>
      <c r="C485" s="54" t="s">
        <v>54</v>
      </c>
      <c r="D485" s="54" t="s">
        <v>47</v>
      </c>
      <c r="E485" s="54" t="s">
        <v>93</v>
      </c>
      <c r="F485" s="54" t="s">
        <v>79</v>
      </c>
      <c r="G485" s="54" t="s">
        <v>72</v>
      </c>
      <c r="H485" s="54" t="s">
        <v>86</v>
      </c>
      <c r="I485" s="54" t="s">
        <v>102</v>
      </c>
    </row>
    <row r="486" ht="12.75" customHeight="1">
      <c r="A486" s="54" t="s">
        <v>760</v>
      </c>
      <c r="B486" s="54" t="s">
        <v>29</v>
      </c>
      <c r="C486" s="54" t="s">
        <v>61</v>
      </c>
      <c r="D486" s="54" t="s">
        <v>47</v>
      </c>
      <c r="E486" s="54" t="s">
        <v>93</v>
      </c>
      <c r="F486" s="54" t="s">
        <v>79</v>
      </c>
      <c r="G486" s="54" t="s">
        <v>72</v>
      </c>
      <c r="H486" s="54" t="s">
        <v>86</v>
      </c>
      <c r="I486" s="54" t="s">
        <v>102</v>
      </c>
    </row>
    <row r="487" ht="12.75" customHeight="1">
      <c r="A487" s="54" t="s">
        <v>761</v>
      </c>
      <c r="B487" s="54" t="s">
        <v>29</v>
      </c>
      <c r="C487" s="54" t="s">
        <v>54</v>
      </c>
      <c r="D487" s="54" t="s">
        <v>72</v>
      </c>
      <c r="E487" s="54" t="s">
        <v>93</v>
      </c>
      <c r="F487" s="54" t="s">
        <v>79</v>
      </c>
      <c r="G487" s="54" t="s">
        <v>86</v>
      </c>
      <c r="H487" s="54" t="s">
        <v>61</v>
      </c>
      <c r="I487" s="54" t="s">
        <v>102</v>
      </c>
    </row>
    <row r="488" ht="12.75" customHeight="1">
      <c r="A488" s="54" t="s">
        <v>762</v>
      </c>
      <c r="B488" s="54" t="s">
        <v>36</v>
      </c>
      <c r="C488" s="54" t="s">
        <v>54</v>
      </c>
      <c r="D488" s="54" t="s">
        <v>47</v>
      </c>
      <c r="E488" s="54" t="s">
        <v>93</v>
      </c>
      <c r="F488" s="54" t="s">
        <v>79</v>
      </c>
      <c r="G488" s="54" t="s">
        <v>72</v>
      </c>
      <c r="H488" s="54" t="s">
        <v>61</v>
      </c>
      <c r="I488" s="54" t="s">
        <v>86</v>
      </c>
    </row>
    <row r="489" ht="12.75" customHeight="1">
      <c r="A489" s="54" t="s">
        <v>763</v>
      </c>
      <c r="B489" s="54" t="s">
        <v>36</v>
      </c>
      <c r="C489" s="54" t="s">
        <v>54</v>
      </c>
      <c r="D489" s="54" t="s">
        <v>47</v>
      </c>
      <c r="E489" s="54" t="s">
        <v>72</v>
      </c>
      <c r="F489" s="54" t="s">
        <v>79</v>
      </c>
      <c r="G489" s="54" t="s">
        <v>86</v>
      </c>
      <c r="H489" s="54" t="s">
        <v>61</v>
      </c>
      <c r="I489" s="54" t="s">
        <v>102</v>
      </c>
    </row>
    <row r="490" ht="12.75" customHeight="1">
      <c r="A490" s="54" t="s">
        <v>764</v>
      </c>
      <c r="B490" s="54" t="s">
        <v>36</v>
      </c>
      <c r="C490" s="54" t="s">
        <v>54</v>
      </c>
      <c r="D490" s="54" t="s">
        <v>72</v>
      </c>
      <c r="E490" s="54" t="s">
        <v>93</v>
      </c>
      <c r="F490" s="54" t="s">
        <v>47</v>
      </c>
      <c r="G490" s="54" t="s">
        <v>79</v>
      </c>
      <c r="H490" s="54" t="s">
        <v>61</v>
      </c>
      <c r="I490" s="54" t="s">
        <v>102</v>
      </c>
    </row>
    <row r="491" ht="12.75" customHeight="1">
      <c r="A491" s="54" t="s">
        <v>765</v>
      </c>
      <c r="B491" s="54" t="s">
        <v>36</v>
      </c>
      <c r="C491" s="54" t="s">
        <v>54</v>
      </c>
      <c r="D491" s="54" t="s">
        <v>47</v>
      </c>
      <c r="E491" s="54" t="s">
        <v>93</v>
      </c>
      <c r="F491" s="54" t="s">
        <v>86</v>
      </c>
      <c r="G491" s="54" t="s">
        <v>72</v>
      </c>
      <c r="H491" s="54" t="s">
        <v>61</v>
      </c>
      <c r="I491" s="54" t="s">
        <v>102</v>
      </c>
    </row>
    <row r="492" ht="12.75" customHeight="1">
      <c r="A492" s="54" t="s">
        <v>766</v>
      </c>
      <c r="B492" s="54" t="s">
        <v>36</v>
      </c>
      <c r="C492" s="54" t="s">
        <v>54</v>
      </c>
      <c r="D492" s="54" t="s">
        <v>47</v>
      </c>
      <c r="E492" s="54" t="s">
        <v>93</v>
      </c>
      <c r="F492" s="54" t="s">
        <v>79</v>
      </c>
      <c r="G492" s="54" t="s">
        <v>86</v>
      </c>
      <c r="H492" s="54" t="s">
        <v>61</v>
      </c>
      <c r="I492" s="54" t="s">
        <v>102</v>
      </c>
    </row>
    <row r="493" ht="12.75" customHeight="1">
      <c r="A493" s="54" t="s">
        <v>767</v>
      </c>
      <c r="B493" s="54" t="s">
        <v>36</v>
      </c>
      <c r="C493" s="54" t="s">
        <v>54</v>
      </c>
      <c r="D493" s="54" t="s">
        <v>47</v>
      </c>
      <c r="E493" s="54" t="s">
        <v>93</v>
      </c>
      <c r="F493" s="54" t="s">
        <v>79</v>
      </c>
      <c r="G493" s="54" t="s">
        <v>72</v>
      </c>
      <c r="H493" s="54" t="s">
        <v>86</v>
      </c>
      <c r="I493" s="54" t="s">
        <v>102</v>
      </c>
    </row>
    <row r="494" ht="12.75" customHeight="1">
      <c r="A494" s="54" t="s">
        <v>768</v>
      </c>
      <c r="B494" s="54" t="s">
        <v>36</v>
      </c>
      <c r="C494" s="54" t="s">
        <v>61</v>
      </c>
      <c r="D494" s="54" t="s">
        <v>47</v>
      </c>
      <c r="E494" s="54" t="s">
        <v>93</v>
      </c>
      <c r="F494" s="54" t="s">
        <v>79</v>
      </c>
      <c r="G494" s="54" t="s">
        <v>72</v>
      </c>
      <c r="H494" s="54" t="s">
        <v>86</v>
      </c>
      <c r="I494" s="54" t="s">
        <v>102</v>
      </c>
    </row>
    <row r="495" ht="12.75" customHeight="1">
      <c r="A495" s="54" t="s">
        <v>769</v>
      </c>
      <c r="B495" s="54" t="s">
        <v>36</v>
      </c>
      <c r="C495" s="54" t="s">
        <v>54</v>
      </c>
      <c r="D495" s="54" t="s">
        <v>72</v>
      </c>
      <c r="E495" s="54" t="s">
        <v>93</v>
      </c>
      <c r="F495" s="54" t="s">
        <v>79</v>
      </c>
      <c r="G495" s="54" t="s">
        <v>86</v>
      </c>
      <c r="H495" s="54" t="s">
        <v>61</v>
      </c>
      <c r="I495" s="54" t="s">
        <v>102</v>
      </c>
    </row>
    <row r="496" ht="12.75" customHeight="1">
      <c r="A496" s="54" t="s">
        <v>770</v>
      </c>
      <c r="B496" s="54" t="s">
        <v>54</v>
      </c>
      <c r="C496" s="54" t="s">
        <v>61</v>
      </c>
      <c r="D496" s="54" t="s">
        <v>47</v>
      </c>
      <c r="E496" s="54" t="s">
        <v>93</v>
      </c>
      <c r="F496" s="54" t="s">
        <v>79</v>
      </c>
      <c r="G496" s="54" t="s">
        <v>72</v>
      </c>
      <c r="H496" s="54" t="s">
        <v>86</v>
      </c>
      <c r="I496" s="54" t="s">
        <v>102</v>
      </c>
    </row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